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P:\EAN\Regulatory\Ofgem\IDNO Licence\Licence Conditions\Cond 14. Charges for Use of System and Connection\UoS Charging Statements\2021 - 2022\"/>
    </mc:Choice>
  </mc:AlternateContent>
  <bookViews>
    <workbookView xWindow="345" yWindow="390" windowWidth="22695" windowHeight="11955" tabRatio="926"/>
  </bookViews>
  <sheets>
    <sheet name="Overview" sheetId="1" r:id="rId1"/>
    <sheet name="Annex 1 LV, HV and UMS charges" sheetId="2" r:id="rId2"/>
    <sheet name="Annex 2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17" r:id="rId10"/>
    <sheet name="Nodal prices" sheetId="7" r:id="rId11"/>
    <sheet name="SSC unit rate lookup" sheetId="18" r:id="rId12"/>
    <sheet name="Charge Calculator" sheetId="19" r:id="rId13"/>
  </sheets>
  <definedNames>
    <definedName name="_xlnm._FilterDatabase" localSheetId="2" hidden="1">'Annex 2 EHV charges'!$A$9:$O$9</definedName>
    <definedName name="_xlnm._FilterDatabase" localSheetId="11" hidden="1">'SSC unit rate lookup'!$A$28:$D$764</definedName>
    <definedName name="OLE_LINK1" localSheetId="5">'Annex 3 Preserved charges'!#REF!</definedName>
    <definedName name="_xlnm.Print_Area" localSheetId="1">'Annex 1 LV, HV and UMS charges'!$A$2:$K$30</definedName>
    <definedName name="_xlnm.Print_Area" localSheetId="2">'Annex 2 EHV charges'!$A$2:$O$9</definedName>
    <definedName name="_xlnm.Print_Area" localSheetId="3">'Annex 2a Import'!$A$2:$H$4</definedName>
    <definedName name="_xlnm.Print_Area" localSheetId="4">'Annex 2b Export'!$A$2:$H$4</definedName>
    <definedName name="_xlnm.Print_Area" localSheetId="5">'Annex 3 Preserved charges'!$A$17:$E$20</definedName>
    <definedName name="_xlnm.Print_Area" localSheetId="6">'Annex 4 LDNO charges'!$A$2:$J$116</definedName>
    <definedName name="_xlnm.Print_Area" localSheetId="7">'Annex 5 LLFs'!$A$1:$J$33</definedName>
    <definedName name="_xlnm.Print_Area" localSheetId="8">'Annex 6 New or Amended EHV'!$A$11:$E$15</definedName>
    <definedName name="_xlnm.Print_Area" localSheetId="9">'Annex 7 Pass-Through Costs'!$A$2:$F$67</definedName>
    <definedName name="_xlnm.Print_Area" localSheetId="10">'Nodal prices'!$A$2:$D$3</definedName>
    <definedName name="_xlnm.Print_Titles" localSheetId="1">'Annex 1 LV, HV and UMS charges'!$2:$11</definedName>
    <definedName name="_xlnm.Print_Titles" localSheetId="2">'Annex 2 EHV charges'!$9:$9</definedName>
    <definedName name="_xlnm.Print_Titles" localSheetId="3">'Annex 2a Import'!$2:$4</definedName>
    <definedName name="_xlnm.Print_Titles" localSheetId="4">'Annex 2b Export'!$2:$4</definedName>
    <definedName name="_xlnm.Print_Titles" localSheetId="6">'Annex 4 LDNO charges'!$11:$11</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charges'!$A$2:$K$30</definedName>
    <definedName name="Z_5032A364_B81A_48DA_88DA_AB3B86B47EE9_.wvu.PrintArea" localSheetId="2" hidden="1">'Annex 2 EHV charges'!$A$2:$I$9</definedName>
    <definedName name="Z_5032A364_B81A_48DA_88DA_AB3B86B47EE9_.wvu.PrintArea" localSheetId="5" hidden="1">'Annex 3 Preserved charges'!$A$2:$J$16</definedName>
    <definedName name="Z_5032A364_B81A_48DA_88DA_AB3B86B47EE9_.wvu.PrintArea" localSheetId="6" hidden="1">'Annex 4 LDNO charges'!$A$2:$I$116</definedName>
    <definedName name="Z_5032A364_B81A_48DA_88DA_AB3B86B47EE9_.wvu.PrintArea" localSheetId="7" hidden="1">'Annex 5 LLFs'!$A$3:$F$24</definedName>
    <definedName name="Z_5032A364_B81A_48DA_88DA_AB3B86B47EE9_.wvu.PrintArea" localSheetId="8" hidden="1">'Annex 6 New or Amended EHV'!$A$1:$P$9</definedName>
    <definedName name="Z_5032A364_B81A_48DA_88DA_AB3B86B47EE9_.wvu.PrintArea" localSheetId="9" hidden="1">'Annex 7 Pass-Through Costs'!$A$2:$D$5</definedName>
    <definedName name="Z_5032A364_B81A_48DA_88DA_AB3B86B47EE9_.wvu.PrintArea" localSheetId="10" hidden="1">'Nodal prices'!$A$2:$D$3</definedName>
    <definedName name="Z_5032A364_B81A_48DA_88DA_AB3B86B47EE9_.wvu.PrintTitles" localSheetId="1" hidden="1">'Annex 1 LV, HV and UMS charges'!$2:$11</definedName>
    <definedName name="Z_5032A364_B81A_48DA_88DA_AB3B86B47EE9_.wvu.PrintTitles" localSheetId="2" hidden="1">'Annex 2 EHV charges'!$2:$9</definedName>
    <definedName name="Z_5032A364_B81A_48DA_88DA_AB3B86B47EE9_.wvu.PrintTitles" localSheetId="6" hidden="1">'Annex 4 LDNO charges'!$2:$11</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52511"/>
  <customWorkbookViews>
    <customWorkbookView name="Oliver Day - Personal View" guid="{5032A364-B81A-48DA-88DA-AB3B86B47EE9}" mergeInterval="0" personalView="1" maximized="1" xWindow="1" yWindow="1" windowWidth="1280" windowHeight="807" tabRatio="854" activeSheetId="5" showComments="commIndAndComment"/>
  </customWorkbookViews>
</workbook>
</file>

<file path=xl/calcChain.xml><?xml version="1.0" encoding="utf-8"?>
<calcChain xmlns="http://schemas.openxmlformats.org/spreadsheetml/2006/main">
  <c r="A3" i="6" l="1"/>
  <c r="A19" i="4" l="1"/>
  <c r="A2" i="17" l="1"/>
  <c r="C64" i="17" l="1"/>
  <c r="C63" i="17"/>
  <c r="C62" i="17"/>
  <c r="C61" i="17"/>
  <c r="C60" i="17"/>
  <c r="C59" i="17"/>
  <c r="C58" i="17"/>
  <c r="C57" i="17"/>
  <c r="C56" i="17"/>
  <c r="C55" i="17"/>
  <c r="C54" i="17"/>
  <c r="C53" i="17"/>
  <c r="C52" i="17"/>
  <c r="C51" i="17"/>
  <c r="C50" i="17"/>
  <c r="C49" i="17"/>
  <c r="C48" i="17"/>
  <c r="C47" i="17"/>
  <c r="C46" i="17"/>
  <c r="C45" i="17"/>
  <c r="C44" i="17"/>
  <c r="C43" i="17"/>
  <c r="C42" i="17"/>
  <c r="C41" i="17"/>
  <c r="C40" i="17"/>
  <c r="C39" i="17"/>
  <c r="C38" i="17"/>
  <c r="C37" i="17"/>
  <c r="C36" i="17"/>
  <c r="C35" i="17"/>
  <c r="C34" i="17"/>
  <c r="C33" i="17"/>
  <c r="C32" i="17"/>
  <c r="C31" i="17"/>
  <c r="C30" i="17"/>
  <c r="C29" i="17"/>
  <c r="C28" i="17"/>
  <c r="C27" i="17"/>
  <c r="C26" i="17"/>
  <c r="C25" i="17"/>
  <c r="C24" i="17"/>
  <c r="C23" i="17"/>
  <c r="C22" i="17"/>
  <c r="C21" i="17"/>
  <c r="C20" i="17"/>
  <c r="C19" i="17"/>
  <c r="C18" i="17"/>
  <c r="C17" i="17"/>
  <c r="C15" i="17"/>
  <c r="C14" i="17"/>
  <c r="C13" i="17"/>
  <c r="C12" i="17"/>
  <c r="C11" i="17"/>
  <c r="C10" i="17"/>
  <c r="C9" i="17"/>
  <c r="C8" i="17"/>
  <c r="C7" i="17"/>
  <c r="C6" i="17"/>
  <c r="C5" i="17"/>
  <c r="J11" i="5"/>
  <c r="I11" i="5"/>
  <c r="H11" i="5"/>
  <c r="G11" i="5"/>
  <c r="F11" i="5"/>
  <c r="E11" i="5"/>
  <c r="D11" i="5"/>
  <c r="T10" i="19" l="1"/>
  <c r="S10" i="19"/>
  <c r="R10" i="19"/>
  <c r="Q10" i="19"/>
  <c r="Q17" i="19" s="1"/>
  <c r="P10" i="19"/>
  <c r="O10" i="19"/>
  <c r="O17" i="19" s="1"/>
  <c r="N10" i="19"/>
  <c r="M10" i="19"/>
  <c r="M17" i="19" s="1"/>
  <c r="T9" i="19"/>
  <c r="S9" i="19"/>
  <c r="R9" i="19"/>
  <c r="Q9" i="19"/>
  <c r="P9" i="19"/>
  <c r="O9" i="19"/>
  <c r="N9" i="19"/>
  <c r="M9" i="19"/>
  <c r="I9" i="19"/>
  <c r="H9" i="19"/>
  <c r="G9" i="19"/>
  <c r="F9" i="19"/>
  <c r="E9" i="19"/>
  <c r="E12" i="19" s="1"/>
  <c r="D9" i="19"/>
  <c r="D12" i="19" s="1"/>
  <c r="C9" i="19"/>
  <c r="C12" i="19" s="1"/>
  <c r="B2" i="19"/>
  <c r="B13" i="1"/>
  <c r="B11" i="1"/>
  <c r="B9" i="1"/>
  <c r="T14" i="19"/>
  <c r="S14" i="19"/>
  <c r="Q14" i="19"/>
  <c r="P14" i="19"/>
  <c r="O14" i="19"/>
  <c r="N14" i="19"/>
  <c r="M14" i="19"/>
  <c r="I14" i="19"/>
  <c r="H14" i="19"/>
  <c r="G14" i="19"/>
  <c r="F14" i="19"/>
  <c r="E14" i="19"/>
  <c r="D14" i="19"/>
  <c r="C14" i="19"/>
  <c r="R13" i="19"/>
  <c r="P18" i="19" l="1"/>
  <c r="N18" i="19"/>
  <c r="O18" i="19"/>
  <c r="N17" i="19"/>
  <c r="S17" i="19"/>
  <c r="R17" i="19"/>
  <c r="P17" i="19"/>
  <c r="T17" i="19"/>
  <c r="M18" i="19"/>
  <c r="M22" i="19" s="1"/>
  <c r="Q18" i="19"/>
  <c r="R14" i="19"/>
  <c r="S18" i="19" s="1"/>
  <c r="A2" i="4"/>
  <c r="M21" i="19" l="1"/>
  <c r="R18" i="19"/>
  <c r="N21" i="19"/>
  <c r="T18" i="19"/>
  <c r="N22" i="19" s="1"/>
  <c r="A2" i="7" l="1"/>
  <c r="A8" i="8"/>
  <c r="A4" i="8"/>
  <c r="A2" i="5"/>
  <c r="A2" i="14" l="1"/>
  <c r="A2" i="13"/>
  <c r="A2" i="12" l="1"/>
  <c r="A2" i="2" l="1"/>
  <c r="F10" i="19" l="1"/>
  <c r="H10" i="19"/>
  <c r="D10" i="19"/>
  <c r="G10" i="19"/>
  <c r="C10" i="19"/>
  <c r="I10" i="19"/>
  <c r="E10" i="19"/>
  <c r="I18" i="19" l="1"/>
  <c r="I17" i="19"/>
  <c r="H17" i="19"/>
  <c r="H18" i="19"/>
  <c r="C18" i="19"/>
  <c r="C17" i="19"/>
  <c r="F17" i="19"/>
  <c r="F18" i="19"/>
  <c r="G18" i="19"/>
  <c r="G17" i="19"/>
  <c r="E18" i="19"/>
  <c r="E17" i="19"/>
  <c r="D18" i="19"/>
  <c r="D17" i="19"/>
  <c r="C21" i="19" l="1"/>
  <c r="C22" i="19"/>
  <c r="P5" i="8"/>
  <c r="J5" i="8"/>
  <c r="K5" i="8"/>
  <c r="L5" i="8"/>
  <c r="M5" i="8"/>
  <c r="N5" i="8"/>
  <c r="O5" i="8"/>
  <c r="I5" i="8"/>
  <c r="F4" i="14"/>
  <c r="G4" i="14"/>
  <c r="H4" i="14"/>
  <c r="E4" i="14"/>
  <c r="F4" i="13"/>
  <c r="G4" i="13"/>
  <c r="H4" i="13"/>
  <c r="E4" i="13"/>
</calcChain>
</file>

<file path=xl/sharedStrings.xml><?xml version="1.0" encoding="utf-8"?>
<sst xmlns="http://schemas.openxmlformats.org/spreadsheetml/2006/main" count="2069" uniqueCount="613">
  <si>
    <t>Closed LLFCs</t>
  </si>
  <si>
    <t>Geographical name</t>
  </si>
  <si>
    <t>Notes:</t>
  </si>
  <si>
    <t>Metered voltage, respective periods and associated LLFCs</t>
  </si>
  <si>
    <t>Period 1</t>
  </si>
  <si>
    <t>Period 2</t>
  </si>
  <si>
    <t>Period 3</t>
  </si>
  <si>
    <t>Period 4</t>
  </si>
  <si>
    <t>Associated LLFC</t>
  </si>
  <si>
    <t>Site</t>
  </si>
  <si>
    <t>Demand</t>
  </si>
  <si>
    <t>Generation</t>
  </si>
  <si>
    <t>Time periods</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</si>
  <si>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</si>
  <si>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</si>
  <si>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</si>
  <si>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</si>
  <si>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</si>
  <si>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</si>
  <si>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</si>
  <si>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</si>
  <si>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</si>
  <si>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</si>
  <si>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</si>
  <si>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</si>
  <si>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</si>
  <si>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</si>
  <si>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</si>
  <si>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</si>
  <si>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</si>
  <si>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</si>
  <si>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</si>
  <si>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Unique billing identifier</t>
  </si>
  <si>
    <t>Standard Settlement Configuration Id</t>
  </si>
  <si>
    <t>Standard Settlement Configuration Desc</t>
  </si>
  <si>
    <t>Common Decode</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</si>
  <si>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</si>
  <si>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</si>
  <si>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</si>
  <si>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</si>
  <si>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</si>
  <si>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</si>
  <si>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</si>
  <si>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</si>
  <si>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</si>
  <si>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</si>
  <si>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</si>
  <si>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</si>
  <si>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</si>
  <si>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</si>
  <si>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</si>
  <si>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</si>
  <si>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</si>
  <si>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</si>
  <si>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</si>
  <si>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</si>
  <si>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</si>
  <si>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</si>
  <si>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</si>
  <si>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</si>
  <si>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</si>
  <si>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</si>
  <si>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</si>
  <si>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</si>
  <si>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</si>
  <si>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</si>
  <si>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</si>
  <si>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</si>
  <si>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</si>
  <si>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</si>
  <si>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</si>
  <si>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</si>
  <si>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</si>
  <si>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</si>
  <si>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</si>
  <si>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</si>
  <si>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</si>
  <si>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</si>
  <si>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</si>
  <si>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</si>
  <si>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</si>
  <si>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</si>
  <si>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</si>
  <si>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</si>
  <si>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</si>
  <si>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</si>
  <si>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</si>
  <si>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Key Meter pseudo 2-rate</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</si>
  <si>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</si>
  <si>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</si>
  <si>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</si>
  <si>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</si>
  <si>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</si>
  <si>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</si>
  <si>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</si>
  <si>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</si>
  <si>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</si>
  <si>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</si>
  <si>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</si>
  <si>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</si>
  <si>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</si>
  <si>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</si>
  <si>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</si>
  <si>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</si>
  <si>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</si>
  <si>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</si>
  <si>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</si>
  <si>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</si>
  <si>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</si>
  <si>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</si>
  <si>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</si>
  <si>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</si>
  <si>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</si>
  <si>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</si>
  <si>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</si>
  <si>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</si>
  <si>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</si>
  <si>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</si>
  <si>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</si>
  <si>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</si>
  <si>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</si>
  <si>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</si>
  <si>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</si>
  <si>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</si>
  <si>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</si>
  <si>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</si>
  <si>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</si>
  <si>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</si>
  <si>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</si>
  <si>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</si>
  <si>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</si>
  <si>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</si>
  <si>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</si>
  <si>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</si>
  <si>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</si>
  <si>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</si>
  <si>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</si>
  <si>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</si>
  <si>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</si>
  <si>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</si>
  <si>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</si>
  <si>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</si>
  <si>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</si>
  <si>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</si>
  <si>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</si>
  <si>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</si>
  <si>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</si>
  <si>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</si>
  <si>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</si>
  <si>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</si>
  <si>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</si>
  <si>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</si>
  <si>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</si>
  <si>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</si>
  <si>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</si>
  <si>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</si>
  <si>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</si>
  <si>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</si>
  <si>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</si>
  <si>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</si>
  <si>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</si>
  <si>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</si>
  <si>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</si>
  <si>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</si>
  <si>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</si>
  <si>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</si>
  <si>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</si>
  <si>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</si>
  <si>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</si>
  <si>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</si>
  <si>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</si>
  <si>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</si>
  <si>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</si>
  <si>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</si>
  <si>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</si>
  <si>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</si>
  <si>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</si>
  <si>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</si>
  <si>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</si>
  <si>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</si>
  <si>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</si>
  <si>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</si>
  <si>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</si>
  <si>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</si>
  <si>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</si>
  <si>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</si>
  <si>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</si>
  <si>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</si>
  <si>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</si>
  <si>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</si>
  <si>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</si>
  <si>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</si>
  <si>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</si>
  <si>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</si>
  <si>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</si>
  <si>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</si>
  <si>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</si>
  <si>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</si>
  <si>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</si>
  <si>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</si>
  <si>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</si>
  <si>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</si>
  <si>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</si>
  <si>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</si>
  <si>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</si>
  <si>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</si>
  <si>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</si>
  <si>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</si>
  <si>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</si>
  <si>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</si>
  <si>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</si>
  <si>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</si>
  <si>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</si>
  <si>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</si>
  <si>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</si>
  <si>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</si>
  <si>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</si>
  <si>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</si>
  <si>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</si>
  <si>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</si>
  <si>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</si>
  <si>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</si>
  <si>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</si>
  <si>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</si>
  <si>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</si>
  <si>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</si>
  <si>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</si>
  <si>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</si>
  <si>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</si>
  <si>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</si>
  <si>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</si>
  <si>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</si>
  <si>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</si>
  <si>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</si>
  <si>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</si>
  <si>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</si>
  <si>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</si>
  <si>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</si>
  <si>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</si>
  <si>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</si>
  <si>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</si>
  <si>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</si>
  <si>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</si>
  <si>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</si>
  <si>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</si>
  <si>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</si>
  <si>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</si>
  <si>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</si>
  <si>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</si>
  <si>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</si>
  <si>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General Purpose 2 Rate (paired with 0980</t>
  </si>
  <si>
    <t>E10 Heating Single Rate (prd with 0981)</t>
  </si>
  <si>
    <t>Evening/Weekend - BST</t>
  </si>
  <si>
    <t>Change implemented</t>
  </si>
  <si>
    <t>Date</t>
  </si>
  <si>
    <t>Comments</t>
  </si>
  <si>
    <t>Nodal prices</t>
  </si>
  <si>
    <t>Reactive power charge
p/kVArh</t>
  </si>
  <si>
    <t>NHH preserved charges/additional LLFCs</t>
  </si>
  <si>
    <t>HH preserved charges/additional LLFCs</t>
  </si>
  <si>
    <t>Local charge 1
£/kVA</t>
  </si>
  <si>
    <t>Remote charge 1
£/kVA</t>
  </si>
  <si>
    <t>2 Rate Saturday Off Peak</t>
  </si>
  <si>
    <t>LLFC</t>
  </si>
  <si>
    <t>Import MPANs/MSIDs</t>
  </si>
  <si>
    <t>Export MPANs/MSIDs</t>
  </si>
  <si>
    <t>Annex 2 EHV charges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</si>
  <si>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</si>
  <si>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</si>
  <si>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</si>
  <si>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</si>
  <si>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</si>
  <si>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</si>
  <si>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</si>
  <si>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</si>
  <si>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</si>
  <si>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</si>
  <si>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</si>
  <si>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</si>
  <si>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</si>
  <si>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</si>
  <si>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</si>
  <si>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Monday to Friday 
(Including Bank Holidays)
All Year</t>
  </si>
  <si>
    <t>Monday to Friday 
(Including Bank Holidays)
November to February Inclusive</t>
  </si>
  <si>
    <t>Super Red Time Band</t>
  </si>
  <si>
    <t>Black Time Band</t>
  </si>
  <si>
    <t>Yellow Time Band</t>
  </si>
  <si>
    <t>Time Periods for Designated EHV Properties</t>
  </si>
  <si>
    <t>General Purpose 2 Rate (paired wth 0950)</t>
  </si>
  <si>
    <t>E10 Heating Single Rate (prd wth 0949)</t>
  </si>
  <si>
    <t>E9 Heating</t>
  </si>
  <si>
    <t>General Purpose 2 Rate (paired wth 0951)</t>
  </si>
  <si>
    <t>Saturday Off Peak (9-5)</t>
  </si>
  <si>
    <t>Sunday Off Peak (9-5)</t>
  </si>
  <si>
    <t>Evening Saver</t>
  </si>
  <si>
    <t>Comfort Booster</t>
  </si>
  <si>
    <t xml:space="preserve">Please use this spreadsheet with reference to the LC14 use of system charging statement. </t>
  </si>
  <si>
    <t>Saturday and Sunday
All year</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</si>
  <si>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</si>
  <si>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</si>
  <si>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</si>
  <si>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</si>
  <si>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</si>
  <si>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</si>
  <si>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</si>
  <si>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</si>
  <si>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</si>
  <si>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</si>
  <si>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</si>
  <si>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</si>
  <si>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</si>
  <si>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</si>
  <si>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</si>
  <si>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</si>
  <si>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</si>
  <si>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</si>
  <si>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</si>
  <si>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</si>
  <si>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</si>
  <si>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</si>
  <si>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</si>
  <si>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</si>
  <si>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</si>
  <si>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</si>
  <si>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</si>
  <si>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</si>
  <si>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</si>
  <si>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</si>
  <si>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</si>
  <si>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</si>
  <si>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</si>
  <si>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</si>
  <si>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</si>
  <si>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</si>
  <si>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</si>
  <si>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</si>
  <si>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</si>
  <si>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</si>
  <si>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</si>
  <si>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Saturday Off Peak (24 Hrs)</t>
  </si>
  <si>
    <t>Sunday Off Peak (24 Hrs)</t>
  </si>
  <si>
    <t>Import
LLF
period 2</t>
  </si>
  <si>
    <t>Import
LLF
period 1</t>
  </si>
  <si>
    <t>Import
LLF
period 3</t>
  </si>
  <si>
    <t>Import
LLF
period 4</t>
  </si>
  <si>
    <t>Import
LLF
period 5</t>
  </si>
  <si>
    <t>Export
LLF
period 1</t>
  </si>
  <si>
    <t>Export
LLF
period 2</t>
  </si>
  <si>
    <t>Export
LLF
period 3</t>
  </si>
  <si>
    <t>Export
LLF
period 4</t>
  </si>
  <si>
    <t>Export
LLF
period 5</t>
  </si>
  <si>
    <t>Import
capacity charge
(p/kVA/day)</t>
  </si>
  <si>
    <t>Export
capacity charge
(p/kVA/day)</t>
  </si>
  <si>
    <t>Unit charge 1
(NHH)
p/kWh</t>
  </si>
  <si>
    <t>Unit charge 2
(NHH)
p/kWh</t>
  </si>
  <si>
    <t>Import
Super Red
unit charge
(p/kWh)</t>
  </si>
  <si>
    <t>Export
Super Red
unit charge
(p/kWh)</t>
  </si>
  <si>
    <t>Red/black charge (HH)
p/kWh</t>
  </si>
  <si>
    <t>Amber/yellow charge (HH)
p/kWh</t>
  </si>
  <si>
    <t>Green charge (HH)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</si>
  <si>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</si>
  <si>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</si>
  <si>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</si>
  <si>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</si>
  <si>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Year</t>
  </si>
  <si>
    <t>Tariff name</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</si>
  <si>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</si>
  <si>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</si>
  <si>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</si>
  <si>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</si>
  <si>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</si>
  <si>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</si>
  <si>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</si>
  <si>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</si>
  <si>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</si>
  <si>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</si>
  <si>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</si>
  <si>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</si>
  <si>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</si>
  <si>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Monday to Friday 
(Including Bank Holidays)
April to October Inclusive and March</t>
  </si>
  <si>
    <t>1600 - 1930</t>
  </si>
  <si>
    <t>16:00 to 19:30</t>
  </si>
  <si>
    <t>08:00 to 16:00
19:30 to 22:00</t>
  </si>
  <si>
    <t>00:00 to 08:00
22:00 to 24:00</t>
  </si>
  <si>
    <t>00:00 to 24:00</t>
  </si>
  <si>
    <t>08:00 to 22:00</t>
  </si>
  <si>
    <t>Domestic Aggregated</t>
  </si>
  <si>
    <t>0, 1, 2</t>
  </si>
  <si>
    <t>Domestic Aggregated (related MPAN)</t>
  </si>
  <si>
    <t>Non-Domestic Aggregated</t>
  </si>
  <si>
    <t>0, 3, 4, 5-8</t>
  </si>
  <si>
    <t>Non-Domestic Aggregated (related MPAN)</t>
  </si>
  <si>
    <t>LV Site Specific</t>
  </si>
  <si>
    <t>LV Sub Site Specific</t>
  </si>
  <si>
    <t>HV Site Specific</t>
  </si>
  <si>
    <t>LV Site Specific Storage Import</t>
  </si>
  <si>
    <t>LV Sub Site Specific Storage Import</t>
  </si>
  <si>
    <t>HV Site Specific Storage Import</t>
  </si>
  <si>
    <t>Unmetered Supplies</t>
  </si>
  <si>
    <t>0, 1, 8</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</si>
  <si>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</si>
  <si>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</si>
  <si>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</si>
  <si>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</si>
  <si>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</si>
  <si>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</si>
  <si>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</si>
  <si>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</si>
  <si>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LDNO LV: Domestic Aggregated</t>
  </si>
  <si>
    <t>LDNO LV: Domestic Aggregated (related MPAN)</t>
  </si>
  <si>
    <t>LDNO LV: Non-Domestic Aggregated</t>
  </si>
  <si>
    <t>LDNO LV: Non-Domestic Aggregated (related MPAN)</t>
  </si>
  <si>
    <t>LDNO LV: LV Site Specific</t>
  </si>
  <si>
    <t>LDNO LV: LV Site Specific Storage Import</t>
  </si>
  <si>
    <t>LDNO LV: Unmetered Supplies</t>
  </si>
  <si>
    <t>LDNO LV: LV Generation Aggregated</t>
  </si>
  <si>
    <t>0, 8</t>
  </si>
  <si>
    <t>LDNO LV: LV Generation Site Specific</t>
  </si>
  <si>
    <t>LDNO HV: Domestic Aggregated</t>
  </si>
  <si>
    <t>LDNO HV: Domestic Aggregated (related MPAN)</t>
  </si>
  <si>
    <t>LDNO HV: Non-Domestic Aggregated</t>
  </si>
  <si>
    <t>LDNO HV: Non-Domestic Aggregated (related MPAN)</t>
  </si>
  <si>
    <t>LDNO HV: LV Site Specific</t>
  </si>
  <si>
    <t>LDNO HV: LV Sub Site Specific</t>
  </si>
  <si>
    <t>LDNO HV: HV Site Specific</t>
  </si>
  <si>
    <t>LDNO HV: LV Site Specific Storage Import</t>
  </si>
  <si>
    <t>LDNO HV: LV Sub Site Specific Storage Import</t>
  </si>
  <si>
    <t>LDNO HV: HV Site Specific Storage Import</t>
  </si>
  <si>
    <t>LDNO HV: Unmetered Supplies</t>
  </si>
  <si>
    <t>LDNO HV: LV Generation Aggregated</t>
  </si>
  <si>
    <t>LDNO HV: LV Sub Generation Aggregated</t>
  </si>
  <si>
    <t>LDNO HV: LV Generation Site Specific</t>
  </si>
  <si>
    <t>LDNO HV: LV Sub Generation Site Specific</t>
  </si>
  <si>
    <t>LDNO HV: HV Generation Site Specific</t>
  </si>
  <si>
    <t>LDNO HVplus: Domestic Aggregated</t>
  </si>
  <si>
    <t>LDNO HVplus: Domestic Aggregated (related MPAN)</t>
  </si>
  <si>
    <t>LDNO HVplus: Non-Domestic Aggregated</t>
  </si>
  <si>
    <t>LDNO HVplus: Non-Domestic Aggregated (related MPAN)</t>
  </si>
  <si>
    <t>LDNO HVplus: LV Site Specific</t>
  </si>
  <si>
    <t>LDNO HVplus: LV Sub Site Specific</t>
  </si>
  <si>
    <t>LDNO HVplus: HV Site Specific</t>
  </si>
  <si>
    <t>LDNO HVplus: LV Site Specific Storage Import</t>
  </si>
  <si>
    <t>LDNO HVplus: LV Sub Site Specific Storage Import</t>
  </si>
  <si>
    <t>LDNO HVplus: HV Site Specific Storage Import</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</si>
  <si>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</si>
  <si>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</si>
  <si>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</si>
  <si>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</si>
  <si>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</si>
  <si>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</si>
  <si>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Domestic Aggregated</t>
  </si>
  <si>
    <t>LDNO EHV: Domestic Aggregated (related MPAN)</t>
  </si>
  <si>
    <t>LDNO EHV: Non-Domestic Aggregated</t>
  </si>
  <si>
    <t>LDNO EHV: Non-Domestic Aggregated (related MPAN)</t>
  </si>
  <si>
    <t>LDNO EHV: LV Site Specific</t>
  </si>
  <si>
    <t>LDNO EHV: LV Sub Site Specific</t>
  </si>
  <si>
    <t>LDNO EHV: HV Site Specific</t>
  </si>
  <si>
    <t>LDNO EHV: LV Site Specific Storage Import</t>
  </si>
  <si>
    <t>LDNO EHV: LV Sub Site Specific Storage Import</t>
  </si>
  <si>
    <t>LDNO EHV: HV Site Specific Storage Import</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</si>
  <si>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</si>
  <si>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</si>
  <si>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</si>
  <si>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</si>
  <si>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</si>
  <si>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</si>
  <si>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Domestic Aggregated</t>
  </si>
  <si>
    <t>LDNO 132kV/EHV: Domestic Aggregated (related MPAN)</t>
  </si>
  <si>
    <t>LDNO 132kV/EHV: Non-Domestic Aggregated</t>
  </si>
  <si>
    <t>LDNO 132kV/EHV: Non-Domestic Aggregated (related MPAN)</t>
  </si>
  <si>
    <t>LDNO 132kV/EHV: LV Site Specific</t>
  </si>
  <si>
    <t>LDNO 132kV/EHV: LV Sub Site Specific</t>
  </si>
  <si>
    <t>LDNO 132kV/EHV: HV Site Specific</t>
  </si>
  <si>
    <t>LDNO 132kV/EHV: LV Site Specific Storage Import</t>
  </si>
  <si>
    <t>LDNO 132kV/EHV: LV Sub Site Specific Storage Import</t>
  </si>
  <si>
    <t>LDNO 132kV/EHV: HV Site Specific Storage Import</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</si>
  <si>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</si>
  <si>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</si>
  <si>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</si>
  <si>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</si>
  <si>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</si>
  <si>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</si>
  <si>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Domestic Aggregated</t>
  </si>
  <si>
    <t>LDNO 132kV: Domestic Aggregated (related MPAN)</t>
  </si>
  <si>
    <t>LDNO 132kV: Non-Domestic Aggregated</t>
  </si>
  <si>
    <t>LDNO 132kV: Non-Domestic Aggregated (related MPAN)</t>
  </si>
  <si>
    <t>LDNO 132kV: LV Site Specific</t>
  </si>
  <si>
    <t>LDNO 132kV: LV Sub Site Specific</t>
  </si>
  <si>
    <t>LDNO 132kV: HV Site Specific</t>
  </si>
  <si>
    <t>LDNO 132kV: LV Site Specific Storage Import</t>
  </si>
  <si>
    <t>LDNO 132kV: LV Sub Site Specific Storage Import</t>
  </si>
  <si>
    <t>LDNO 132kV: HV Site Specific Storage Import</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</si>
  <si>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</si>
  <si>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</si>
  <si>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</si>
  <si>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</si>
  <si>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</si>
  <si>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</si>
  <si>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Domestic Aggregated</t>
  </si>
  <si>
    <t>LDNO 0000: Domestic Aggregated (related MPAN)</t>
  </si>
  <si>
    <t>LDNO 0000: Non-Domestic Aggregated</t>
  </si>
  <si>
    <t>LDNO 0000: Non-Domestic Aggregated (related MPAN)</t>
  </si>
  <si>
    <t>LDNO 0000: LV Site Specific</t>
  </si>
  <si>
    <t>LDNO 0000: LV Sub Site Specific</t>
  </si>
  <si>
    <t>LDNO 0000: HV Site Specific</t>
  </si>
  <si>
    <t>LDNO 0000: LV Site Specific Storage Import</t>
  </si>
  <si>
    <t>LDNO 0000: LV Sub Site Specific Storage Import</t>
  </si>
  <si>
    <t>LDNO 0000: HV Site Specific Storage Import</t>
  </si>
  <si>
    <t>LDNO 0000: Unmetered Supplies</t>
  </si>
  <si>
    <t>LDNO 0000: LV Generation Aggregated</t>
  </si>
  <si>
    <t>LDNO 0000: LV Sub Generation Aggregated</t>
  </si>
  <si>
    <t>LDNO 0000: LV Generation Site Specific</t>
  </si>
  <si>
    <t>LDNO 0000: LV Sub Generation Site Specific</t>
  </si>
  <si>
    <t>LDNO 0000: HV Generation Site Specific</t>
  </si>
  <si>
    <t>Open LLFCs / LDNO unique billing identifier</t>
  </si>
  <si>
    <t>Supplier of Last Resort 
Fixed charge adder*
p/MPAN/day</t>
  </si>
  <si>
    <t>Excess Supplier of Last Resort 
Fixed charge adder**
p/MPAN/day</t>
  </si>
  <si>
    <t>Eligible Bad Debt
Fixed charge adder***
p/MPAN/day</t>
  </si>
  <si>
    <t>*Supplier of Last Resort pass-through costs which are recovered on a two year lag allocated to all domestic tariffs with a fixed charge (including LDNO)</t>
  </si>
  <si>
    <t>**Supplier of Last Resort pass-through costs which are not recovered on a two year lag allocated to all domestic tariffs with a fixed charge (including LDNO)</t>
  </si>
  <si>
    <t>***Eligible Bad Debt pass-through costs allocated to all metered demand tariffs (including LDNO)</t>
  </si>
  <si>
    <t>A/R</t>
  </si>
  <si>
    <t>Notes updated</t>
  </si>
  <si>
    <t>Updated to reflect DCP 268 which delinks all tariffs from the TPR bands</t>
  </si>
  <si>
    <t>Code 1 &amp; 2 changed to A</t>
  </si>
  <si>
    <t>Code O changed to A/R</t>
  </si>
  <si>
    <t>Removed TPR</t>
  </si>
  <si>
    <t>Removed TPR lookup element as this no longer effects which rate to apply</t>
  </si>
  <si>
    <t>A</t>
  </si>
  <si>
    <t>LV and HV designated properties and Unmetered Supplies tariff calculator</t>
  </si>
  <si>
    <t>EHV designated property calculator</t>
  </si>
  <si>
    <t>2021/22</t>
  </si>
  <si>
    <t>1 April 2021</t>
  </si>
  <si>
    <t>Annex 1 LV, HV and Unmetered Supplies charges</t>
  </si>
  <si>
    <t>Annex 1 contains the charges to LV and HV Designated Properties and Unmetered Supplies.</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</si>
  <si>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</si>
  <si>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</si>
  <si>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r>
      <t>Contains the underlying [</t>
    </r>
    <r>
      <rPr>
        <sz val="11"/>
        <color theme="3"/>
        <rFont val="Arial"/>
        <family val="2"/>
      </rPr>
      <t>nodal/network group</t>
    </r>
    <r>
      <rPr>
        <sz val="11"/>
        <rFont val="Arial"/>
        <family val="2"/>
      </rPr>
      <t xml:space="preserve">] costs used to calculate the current EDCM charges. </t>
    </r>
  </si>
  <si>
    <t>Time Bands for LV and HV Designated Properties</t>
  </si>
  <si>
    <t>Time Bands for Unmetered Properties</t>
  </si>
  <si>
    <t>Red/black unit charge
p/kWh</t>
  </si>
  <si>
    <t>Amber/yellow unit charge
p/kWh</t>
  </si>
  <si>
    <t>Green unit charge
p/kWh</t>
  </si>
  <si>
    <t>New or Amended Charges for Designated EHV Properties can be found in the relevant 'Addendum' spreadsheet published on our website, as updated from time to time.</t>
  </si>
  <si>
    <t>Monday – Friday 
(Apr – Oct)</t>
  </si>
  <si>
    <t>Monday – Friday 
(Nov – Feb)</t>
  </si>
  <si>
    <t>Monday – Friday 
(Mar)</t>
  </si>
  <si>
    <t>Saturday and Sunday (All Year)</t>
  </si>
  <si>
    <t>Low Voltage Network</t>
  </si>
  <si>
    <t>Low Voltage Substation</t>
  </si>
  <si>
    <t>High Voltage Network</t>
  </si>
  <si>
    <t>High Voltage Substation</t>
  </si>
  <si>
    <t>00:00 – 07:00</t>
  </si>
  <si>
    <t>07:00 – 24:00</t>
  </si>
  <si>
    <t>16:00 – 19:00</t>
  </si>
  <si>
    <t>07:00 – 16:00 
19:00 – 20:00</t>
  </si>
  <si>
    <t>20:00 – 24:00</t>
  </si>
  <si>
    <t>Energy Assets Networks Limited - GSP_M</t>
  </si>
  <si>
    <t>Energy Assets Networks does not currently have any Designated EHV customers</t>
  </si>
  <si>
    <t>Energy Assets Networks Limited has no Preserved HH Tariffs/Additional LLFC classes</t>
  </si>
  <si>
    <t>Energy Assets Networks Limited has no Preserved NHH Tariffs/Additional LLFC classes</t>
  </si>
  <si>
    <t>EHV 33kV</t>
  </si>
  <si>
    <t>This form is intentionally left blank</t>
  </si>
  <si>
    <t>Period 5</t>
  </si>
  <si>
    <t>Energy Assets Networks Limited does not currently have any EHV Site Specific customers</t>
  </si>
  <si>
    <t>346, 347, 348, 349, 350, 351, 352, 353, 354, 355</t>
  </si>
  <si>
    <t>358, 359</t>
  </si>
  <si>
    <t>364, 365, 366, 367</t>
  </si>
  <si>
    <t>356, 357, M61</t>
  </si>
  <si>
    <t>360, 361, 362, 363, M63, M64</t>
  </si>
  <si>
    <t>M59, M60, M67, M68</t>
  </si>
  <si>
    <t>332, 333, 334, 335, M74, M75, M76</t>
  </si>
  <si>
    <t>332, 334, M74</t>
  </si>
  <si>
    <t>M10</t>
  </si>
  <si>
    <t>336, 338, M09, M32</t>
  </si>
  <si>
    <t>M13</t>
  </si>
  <si>
    <t>M16</t>
  </si>
  <si>
    <t>346, 348, 350, 352, 354</t>
  </si>
  <si>
    <t>360, 362</t>
  </si>
  <si>
    <t>333, 335, M75</t>
  </si>
  <si>
    <t>M11</t>
  </si>
  <si>
    <t>337, 339, M40, M33</t>
  </si>
  <si>
    <t>M14</t>
  </si>
  <si>
    <t>M17</t>
  </si>
  <si>
    <t>M19</t>
  </si>
  <si>
    <t>M21</t>
  </si>
  <si>
    <t>347, 349, 351, 353, 355</t>
  </si>
  <si>
    <t>361, 363</t>
  </si>
  <si>
    <t>364, 366</t>
  </si>
  <si>
    <t>M59, M60</t>
  </si>
  <si>
    <t>M76</t>
  </si>
  <si>
    <t>M12</t>
  </si>
  <si>
    <t>M34</t>
  </si>
  <si>
    <t>M15</t>
  </si>
  <si>
    <t>M31</t>
  </si>
  <si>
    <t>M18</t>
  </si>
  <si>
    <t>M20</t>
  </si>
  <si>
    <t>M22</t>
  </si>
  <si>
    <t>M23</t>
  </si>
  <si>
    <t>M61</t>
  </si>
  <si>
    <t>M63, M64</t>
  </si>
  <si>
    <t>365, 367</t>
  </si>
  <si>
    <t>M67, M68</t>
  </si>
  <si>
    <t>340, 341, M92, M93, M95, M96, M98, M99, MA0, MA1</t>
  </si>
  <si>
    <t>342, 343, MA4, MA6, MA8, MB0</t>
  </si>
  <si>
    <t>344, 345, MB2, MB4, MB6, MB8</t>
  </si>
  <si>
    <t>336, 337, 338, 339, M09, M40, M32, M33, M34, M80, M81, M83, M84, M86, M87, M89, M90</t>
  </si>
  <si>
    <t>M16, M17, M18</t>
  </si>
  <si>
    <t>M19, M20</t>
  </si>
  <si>
    <t>M21, M22</t>
  </si>
  <si>
    <t>M24, M25, M26</t>
  </si>
  <si>
    <t>M27, M28</t>
  </si>
  <si>
    <t>M29, M30</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</si>
</sst>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4" formatCode="_-&quot;£&quot;* #,##0.00_-;\-&quot;£&quot;* #,##0.00_-;_-&quot;£&quot;* &quot;-&quot;??_-;_-@_-"/>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0000"/>
    <numFmt numFmtId="171" formatCode="0.000_ ;[Red]\-0.000\ "/>
    <numFmt numFmtId="172" formatCode="0.00;[Red]\-0.00;?;"/>
    <numFmt numFmtId="173" formatCode="#,##0;\-#,##0;;"/>
    <numFmt numFmtId="174" formatCode="#,##0;[Red]\-#,##0;;"/>
    <numFmt numFmtId="175" formatCode="0.000;[Red]\-0.000;?;"/>
    <numFmt numFmtId="176" formatCode=";;"/>
    <numFmt numFmtId="177" formatCode="0.000;\(0.000\);"/>
    <numFmt numFmtId="178" formatCode="0.00;\(0.00\);"/>
    <numFmt numFmtId="179" formatCode="0.000_ ;\-0.000\ "/>
    <numFmt numFmtId="183" formatCode="_-* #,##0.00_-;\-* #,##0.00_-;_-* &quot;-&quot;??_-;_-@_-"/>
  </numFmts>
  <fonts count="36" x14ac:knownFonts="1">
    <font>
      <sz val="10"/>
      <name val="Arial"/>
    </font>
    <font>
      <sz val="10"/>
      <color theme="1"/>
      <name val="Arial"/>
      <family val="2"/>
    </font>
    <font>
      <sz val="11"/>
      <color theme="1"/>
      <name val="Calibri"/>
      <family val="2"/>
      <scheme val="minor"/>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b/>
      <sz val="11"/>
      <name val="Arial"/>
      <family val="2"/>
    </font>
    <font>
      <b/>
      <sz val="11"/>
      <color theme="0"/>
      <name val="Arial"/>
      <family val="2"/>
    </font>
    <font>
      <b/>
      <sz val="11"/>
      <color indexed="8"/>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b/>
      <sz val="18"/>
      <name val="Arial"/>
      <family val="2"/>
    </font>
    <font>
      <sz val="10"/>
      <color rgb="FF9C6500"/>
      <name val="Arial"/>
      <family val="2"/>
    </font>
    <font>
      <sz val="11"/>
      <color theme="3"/>
      <name val="Arial"/>
      <family val="2"/>
    </font>
    <font>
      <sz val="9"/>
      <name val="Trebuchet MS"/>
      <family val="2"/>
    </font>
    <font>
      <sz val="10"/>
      <name val="Arial"/>
      <family val="2"/>
    </font>
    <font>
      <b/>
      <sz val="12"/>
      <name val="Arial"/>
      <family val="2"/>
    </font>
    <font>
      <b/>
      <sz val="11"/>
      <name val="Trebuchet MS"/>
      <family val="2"/>
    </font>
  </fonts>
  <fills count="34">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theme="4" tint="0.79998168889431442"/>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rgb="FFCCFFFF"/>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23">
    <xf numFmtId="0" fontId="0" fillId="0" borderId="0"/>
    <xf numFmtId="0" fontId="4" fillId="0" borderId="0"/>
    <xf numFmtId="0" fontId="11" fillId="0" borderId="0" applyNumberFormat="0" applyFill="0" applyBorder="0" applyAlignment="0" applyProtection="0"/>
    <xf numFmtId="0" fontId="12" fillId="5" borderId="6" applyNumberFormat="0" applyAlignment="0" applyProtection="0"/>
    <xf numFmtId="0" fontId="13" fillId="0" borderId="0" applyNumberFormat="0" applyFill="0" applyBorder="0" applyAlignment="0" applyProtection="0">
      <alignment vertical="top"/>
      <protection locked="0"/>
    </xf>
    <xf numFmtId="0" fontId="18" fillId="0" borderId="8" applyNumberFormat="0" applyFill="0" applyAlignment="0" applyProtection="0"/>
    <xf numFmtId="0" fontId="11" fillId="0" borderId="9" applyNumberFormat="0" applyFill="0" applyAlignment="0" applyProtection="0"/>
    <xf numFmtId="0" fontId="6" fillId="0" borderId="0"/>
    <xf numFmtId="43" fontId="6" fillId="0" borderId="0" applyFont="0" applyFill="0" applyBorder="0" applyAlignment="0" applyProtection="0"/>
    <xf numFmtId="0" fontId="24" fillId="20" borderId="0" applyNumberFormat="0" applyBorder="0" applyAlignment="0" applyProtection="0"/>
    <xf numFmtId="0" fontId="24" fillId="21" borderId="0" applyNumberFormat="0" applyBorder="0" applyAlignment="0" applyProtection="0"/>
    <xf numFmtId="0" fontId="24" fillId="22" borderId="0" applyNumberFormat="0" applyBorder="0" applyAlignment="0" applyProtection="0"/>
    <xf numFmtId="0" fontId="24" fillId="24" borderId="0" applyNumberFormat="0" applyBorder="0" applyAlignment="0" applyProtection="0"/>
    <xf numFmtId="0" fontId="28" fillId="0" borderId="0"/>
    <xf numFmtId="0" fontId="2" fillId="0" borderId="0" applyNumberFormat="0" applyFill="0" applyBorder="0" applyAlignment="0" applyProtection="0">
      <alignment horizontal="left"/>
    </xf>
    <xf numFmtId="0" fontId="30" fillId="32" borderId="0" applyNumberFormat="0" applyBorder="0" applyAlignment="0" applyProtection="0"/>
    <xf numFmtId="0" fontId="3" fillId="6" borderId="0" applyNumberFormat="0" applyBorder="0" applyAlignment="0" applyProtection="0"/>
    <xf numFmtId="0" fontId="3" fillId="23" borderId="0" applyNumberFormat="0" applyBorder="0" applyAlignment="0" applyProtection="0"/>
    <xf numFmtId="44" fontId="33" fillId="0" borderId="0" applyFont="0" applyFill="0" applyBorder="0" applyAlignment="0" applyProtection="0"/>
    <xf numFmtId="183" fontId="6" fillId="0" borderId="0" applyFont="0" applyFill="0" applyBorder="0" applyAlignment="0" applyProtection="0"/>
    <xf numFmtId="0" fontId="2" fillId="0" borderId="0"/>
    <xf numFmtId="0" fontId="1" fillId="6" borderId="0" applyNumberFormat="0" applyBorder="0" applyAlignment="0" applyProtection="0"/>
    <xf numFmtId="0" fontId="1" fillId="23" borderId="0" applyNumberFormat="0" applyBorder="0" applyAlignment="0" applyProtection="0"/>
  </cellStyleXfs>
  <cellXfs count="249">
    <xf numFmtId="0" fontId="0" fillId="0" borderId="0" xfId="0"/>
    <xf numFmtId="0" fontId="6"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8" fillId="2" borderId="0" xfId="0" applyFont="1" applyFill="1" applyAlignment="1">
      <alignment vertical="center"/>
    </xf>
    <xf numFmtId="0" fontId="14" fillId="2" borderId="0" xfId="4" applyFont="1" applyFill="1" applyAlignment="1" applyProtection="1">
      <alignment vertical="center"/>
    </xf>
    <xf numFmtId="0" fontId="6" fillId="0" borderId="1" xfId="0" quotePrefix="1" applyFont="1" applyBorder="1" applyAlignment="1">
      <alignment horizontal="left" vertical="top" wrapText="1"/>
    </xf>
    <xf numFmtId="0" fontId="7" fillId="7" borderId="1" xfId="0" applyFont="1" applyFill="1" applyBorder="1" applyAlignment="1" applyProtection="1">
      <alignment vertical="center" wrapText="1"/>
      <protection locked="0"/>
    </xf>
    <xf numFmtId="0" fontId="15"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7" fillId="7" borderId="1" xfId="0" applyFont="1" applyFill="1" applyBorder="1" applyAlignment="1" applyProtection="1">
      <alignment horizontal="center" vertical="center" wrapText="1"/>
      <protection locked="0"/>
    </xf>
    <xf numFmtId="0" fontId="6" fillId="0" borderId="5" xfId="0" applyFont="1" applyBorder="1" applyAlignment="1">
      <alignment horizontal="center" vertical="center" wrapText="1"/>
    </xf>
    <xf numFmtId="0" fontId="6" fillId="2" borderId="0" xfId="0" applyFont="1" applyFill="1" applyAlignment="1">
      <alignment vertical="center"/>
    </xf>
    <xf numFmtId="0" fontId="0" fillId="0" borderId="0" xfId="0" applyProtection="1">
      <protection locked="0"/>
    </xf>
    <xf numFmtId="0" fontId="7" fillId="7" borderId="1" xfId="0" applyFont="1" applyFill="1" applyBorder="1" applyAlignment="1" applyProtection="1">
      <alignment horizontal="center" vertical="center" wrapText="1"/>
    </xf>
    <xf numFmtId="0" fontId="7" fillId="7" borderId="1" xfId="0" applyFont="1" applyFill="1" applyBorder="1" applyAlignment="1" applyProtection="1">
      <alignment vertical="center" wrapText="1"/>
    </xf>
    <xf numFmtId="169" fontId="6" fillId="3" borderId="1" xfId="0" applyNumberFormat="1" applyFont="1" applyFill="1" applyBorder="1" applyAlignment="1" applyProtection="1">
      <alignment horizontal="center" vertical="center"/>
      <protection locked="0"/>
    </xf>
    <xf numFmtId="49" fontId="15" fillId="8" borderId="1" xfId="0" applyNumberFormat="1" applyFont="1" applyFill="1" applyBorder="1" applyAlignment="1" applyProtection="1">
      <alignment horizontal="center" vertical="center" wrapText="1"/>
      <protection locked="0"/>
    </xf>
    <xf numFmtId="0" fontId="7" fillId="7" borderId="1" xfId="0" quotePrefix="1" applyFont="1" applyFill="1" applyBorder="1" applyAlignment="1">
      <alignment horizontal="center" vertical="center" wrapText="1"/>
    </xf>
    <xf numFmtId="49" fontId="16" fillId="5" borderId="6" xfId="3" applyNumberFormat="1" applyFont="1" applyAlignment="1" applyProtection="1">
      <alignment horizontal="center" vertical="center" wrapText="1"/>
      <protection locked="0"/>
    </xf>
    <xf numFmtId="0" fontId="7" fillId="12" borderId="1" xfId="0" quotePrefix="1" applyFont="1" applyFill="1" applyBorder="1" applyAlignment="1">
      <alignment horizontal="center" vertical="center" wrapText="1"/>
    </xf>
    <xf numFmtId="0" fontId="7" fillId="13" borderId="1" xfId="0" quotePrefix="1" applyFont="1" applyFill="1" applyBorder="1" applyAlignment="1">
      <alignment horizontal="center" vertical="center" wrapText="1"/>
    </xf>
    <xf numFmtId="0" fontId="7" fillId="7" borderId="1" xfId="0" quotePrefix="1" applyFont="1" applyFill="1" applyBorder="1" applyAlignment="1" applyProtection="1">
      <alignment horizontal="center" vertical="center" wrapText="1"/>
    </xf>
    <xf numFmtId="0" fontId="6" fillId="0" borderId="0" xfId="7" applyAlignment="1">
      <alignment horizontal="center" vertical="top" wrapText="1"/>
    </xf>
    <xf numFmtId="0" fontId="6" fillId="0" borderId="0" xfId="7"/>
    <xf numFmtId="0" fontId="6" fillId="0" borderId="0" xfId="7" applyAlignment="1">
      <alignment horizontal="left"/>
    </xf>
    <xf numFmtId="0" fontId="6" fillId="0" borderId="0" xfId="7" applyAlignment="1">
      <alignment horizontal="center" vertical="center" wrapText="1"/>
    </xf>
    <xf numFmtId="2" fontId="20" fillId="10" borderId="1" xfId="0" applyNumberFormat="1" applyFont="1" applyFill="1" applyBorder="1" applyAlignment="1" applyProtection="1">
      <alignment horizontal="center" vertical="center"/>
      <protection locked="0"/>
    </xf>
    <xf numFmtId="0" fontId="20" fillId="8" borderId="1" xfId="0" applyFont="1" applyFill="1" applyBorder="1" applyAlignment="1" applyProtection="1">
      <alignment horizontal="center" vertical="center" wrapText="1"/>
      <protection locked="0"/>
    </xf>
    <xf numFmtId="0" fontId="22" fillId="0" borderId="1" xfId="1" applyFont="1" applyFill="1" applyBorder="1" applyAlignment="1" applyProtection="1">
      <alignment horizontal="center" vertical="center" wrapText="1"/>
    </xf>
    <xf numFmtId="0" fontId="0" fillId="14" borderId="0" xfId="0" applyFill="1"/>
    <xf numFmtId="0" fontId="13" fillId="2" borderId="0" xfId="4" applyFont="1" applyFill="1" applyAlignment="1" applyProtection="1">
      <alignment vertical="center"/>
    </xf>
    <xf numFmtId="0" fontId="6" fillId="2" borderId="7" xfId="7" quotePrefix="1" applyFont="1" applyFill="1" applyBorder="1" applyAlignment="1">
      <alignment vertical="center" wrapText="1"/>
    </xf>
    <xf numFmtId="0" fontId="6" fillId="2" borderId="0" xfId="7" applyFont="1" applyFill="1" applyAlignment="1">
      <alignment vertical="center"/>
    </xf>
    <xf numFmtId="0" fontId="8" fillId="2" borderId="0" xfId="7" applyFont="1" applyFill="1" applyAlignment="1">
      <alignment vertical="center"/>
    </xf>
    <xf numFmtId="0" fontId="7" fillId="7" borderId="1" xfId="7" quotePrefix="1" applyFont="1" applyFill="1" applyBorder="1" applyAlignment="1">
      <alignment horizontal="center" vertical="center" wrapText="1"/>
    </xf>
    <xf numFmtId="0" fontId="7" fillId="7" borderId="1" xfId="7" applyFont="1" applyFill="1" applyBorder="1" applyAlignment="1">
      <alignment horizontal="center" vertical="center" wrapText="1"/>
    </xf>
    <xf numFmtId="49" fontId="23" fillId="7" borderId="1" xfId="7" applyNumberFormat="1" applyFont="1" applyFill="1" applyBorder="1" applyAlignment="1">
      <alignment horizontal="center" vertical="center" wrapText="1"/>
    </xf>
    <xf numFmtId="49" fontId="7" fillId="7" borderId="1" xfId="7" applyNumberFormat="1" applyFont="1" applyFill="1" applyBorder="1" applyAlignment="1">
      <alignment horizontal="center" vertical="center" wrapText="1"/>
    </xf>
    <xf numFmtId="0" fontId="6" fillId="2" borderId="0" xfId="7" applyFont="1" applyFill="1" applyAlignment="1">
      <alignment horizontal="center" vertical="center"/>
    </xf>
    <xf numFmtId="166" fontId="6" fillId="2" borderId="0" xfId="7" applyNumberFormat="1" applyFont="1" applyFill="1" applyAlignment="1">
      <alignment horizontal="center" vertical="center"/>
    </xf>
    <xf numFmtId="0" fontId="6" fillId="2" borderId="0" xfId="7" applyFont="1" applyFill="1"/>
    <xf numFmtId="0" fontId="20" fillId="14" borderId="1" xfId="0" applyNumberFormat="1" applyFont="1" applyFill="1" applyBorder="1" applyAlignment="1" applyProtection="1">
      <alignment horizontal="center" vertical="center" wrapText="1"/>
      <protection locked="0"/>
    </xf>
    <xf numFmtId="0" fontId="6" fillId="0" borderId="0" xfId="0" applyFont="1" applyProtection="1">
      <protection locked="0"/>
    </xf>
    <xf numFmtId="49" fontId="11" fillId="6" borderId="0" xfId="2" quotePrefix="1" applyNumberFormat="1" applyFont="1" applyFill="1" applyAlignment="1" applyProtection="1">
      <alignment horizontal="left" vertical="center" wrapText="1"/>
      <protection locked="0"/>
    </xf>
    <xf numFmtId="49" fontId="11" fillId="6" borderId="0" xfId="2" applyNumberFormat="1" applyFont="1" applyFill="1" applyAlignment="1" applyProtection="1">
      <alignment vertical="center" wrapText="1"/>
      <protection locked="0"/>
    </xf>
    <xf numFmtId="49" fontId="18" fillId="0" borderId="0" xfId="5" applyNumberFormat="1" applyFont="1" applyBorder="1" applyAlignment="1" applyProtection="1">
      <alignment vertical="center"/>
      <protection locked="0"/>
    </xf>
    <xf numFmtId="0" fontId="6" fillId="0" borderId="0" xfId="0" applyFont="1" applyBorder="1" applyProtection="1">
      <protection locked="0"/>
    </xf>
    <xf numFmtId="49" fontId="11" fillId="6" borderId="0" xfId="2" applyNumberFormat="1" applyFont="1" applyFill="1" applyBorder="1" applyAlignment="1" applyProtection="1">
      <alignment vertical="center" wrapText="1"/>
      <protection locked="0"/>
    </xf>
    <xf numFmtId="49" fontId="11" fillId="0" borderId="0" xfId="6" applyNumberFormat="1" applyFont="1" applyBorder="1" applyAlignment="1" applyProtection="1">
      <alignment vertical="center"/>
      <protection locked="0"/>
    </xf>
    <xf numFmtId="49" fontId="11" fillId="0" borderId="0" xfId="6" quotePrefix="1" applyNumberFormat="1" applyFont="1" applyBorder="1" applyAlignment="1" applyProtection="1">
      <alignment horizontal="left" vertical="center"/>
      <protection locked="0"/>
    </xf>
    <xf numFmtId="49" fontId="23" fillId="7" borderId="1" xfId="0" applyNumberFormat="1" applyFont="1" applyFill="1" applyBorder="1" applyAlignment="1">
      <alignment horizontal="center" vertical="center" wrapText="1"/>
    </xf>
    <xf numFmtId="0" fontId="13" fillId="0" borderId="0" xfId="4" applyAlignment="1" applyProtection="1">
      <alignment horizontal="left" vertical="top"/>
    </xf>
    <xf numFmtId="0" fontId="7" fillId="7" borderId="5" xfId="0" applyFont="1" applyFill="1" applyBorder="1" applyAlignment="1" applyProtection="1">
      <alignment vertical="center" wrapText="1"/>
      <protection locked="0"/>
    </xf>
    <xf numFmtId="0" fontId="0" fillId="14" borderId="0" xfId="0" applyFill="1" applyAlignment="1">
      <alignment vertical="center"/>
    </xf>
    <xf numFmtId="0" fontId="25" fillId="17" borderId="1" xfId="0" applyFont="1" applyFill="1" applyBorder="1" applyAlignment="1" applyProtection="1">
      <alignment horizontal="center" vertical="center" wrapText="1"/>
      <protection locked="0"/>
    </xf>
    <xf numFmtId="0" fontId="7" fillId="0" borderId="5" xfId="0" applyFont="1" applyBorder="1" applyAlignment="1">
      <alignment vertical="center" wrapText="1"/>
    </xf>
    <xf numFmtId="0" fontId="25" fillId="18" borderId="1" xfId="0" applyFont="1" applyFill="1" applyBorder="1" applyAlignment="1" applyProtection="1">
      <alignment horizontal="center" vertical="center" wrapText="1"/>
      <protection locked="0"/>
    </xf>
    <xf numFmtId="0" fontId="7" fillId="19" borderId="1" xfId="0" applyFont="1" applyFill="1" applyBorder="1" applyAlignment="1" applyProtection="1">
      <alignment horizontal="center" vertical="center" wrapText="1"/>
      <protection locked="0"/>
    </xf>
    <xf numFmtId="0" fontId="6" fillId="0" borderId="1" xfId="0" applyFont="1" applyFill="1" applyBorder="1" applyAlignment="1">
      <alignment horizontal="center" vertical="center" wrapText="1"/>
    </xf>
    <xf numFmtId="0" fontId="17" fillId="14" borderId="0" xfId="2" applyNumberFormat="1" applyFont="1" applyFill="1" applyBorder="1" applyAlignment="1">
      <alignment horizontal="center" vertical="center" wrapText="1"/>
    </xf>
    <xf numFmtId="0" fontId="0" fillId="14" borderId="0" xfId="0" applyFill="1" applyBorder="1"/>
    <xf numFmtId="0" fontId="0" fillId="14" borderId="0" xfId="0" applyFill="1" applyBorder="1" applyAlignment="1">
      <alignment vertical="center"/>
    </xf>
    <xf numFmtId="0" fontId="8" fillId="14" borderId="0" xfId="7" applyFont="1" applyFill="1" applyBorder="1" applyAlignment="1">
      <alignment vertical="center"/>
    </xf>
    <xf numFmtId="0" fontId="17" fillId="14" borderId="0" xfId="2" applyNumberFormat="1" applyFont="1" applyFill="1" applyBorder="1" applyAlignment="1" applyProtection="1">
      <alignment horizontal="center" vertical="center" wrapText="1"/>
    </xf>
    <xf numFmtId="0" fontId="17" fillId="14" borderId="11" xfId="2" applyNumberFormat="1" applyFont="1" applyFill="1" applyBorder="1" applyAlignment="1">
      <alignment horizontal="center" vertical="center" wrapText="1"/>
    </xf>
    <xf numFmtId="0" fontId="7" fillId="14" borderId="0" xfId="0" applyFont="1" applyFill="1" applyBorder="1" applyAlignment="1">
      <alignment horizontal="left" vertical="center" wrapText="1"/>
    </xf>
    <xf numFmtId="0" fontId="6" fillId="14" borderId="0" xfId="0" applyFont="1" applyFill="1" applyBorder="1" applyAlignment="1">
      <alignment horizontal="left" vertical="center" wrapText="1"/>
    </xf>
    <xf numFmtId="0" fontId="17" fillId="14" borderId="0" xfId="2" applyNumberFormat="1" applyFont="1" applyFill="1" applyBorder="1" applyAlignment="1">
      <alignment vertical="center" wrapText="1"/>
    </xf>
    <xf numFmtId="0" fontId="7" fillId="14" borderId="3" xfId="0" applyFont="1" applyFill="1" applyBorder="1" applyAlignment="1">
      <alignment horizontal="left" vertical="center" wrapText="1"/>
    </xf>
    <xf numFmtId="0" fontId="6" fillId="14" borderId="3" xfId="0" applyFont="1" applyFill="1" applyBorder="1" applyAlignment="1">
      <alignment horizontal="center" vertical="center" wrapText="1"/>
    </xf>
    <xf numFmtId="0" fontId="6" fillId="14" borderId="7" xfId="0" applyFont="1" applyFill="1" applyBorder="1" applyAlignment="1">
      <alignment horizontal="center" vertical="center" wrapText="1"/>
    </xf>
    <xf numFmtId="0" fontId="17" fillId="14" borderId="7" xfId="2" applyNumberFormat="1" applyFont="1" applyFill="1" applyBorder="1" applyAlignment="1">
      <alignment horizontal="center" vertical="center" wrapText="1"/>
    </xf>
    <xf numFmtId="14" fontId="6" fillId="0" borderId="0" xfId="7" applyNumberFormat="1"/>
    <xf numFmtId="0" fontId="6" fillId="0" borderId="0" xfId="7" quotePrefix="1" applyAlignment="1">
      <alignment horizontal="left"/>
    </xf>
    <xf numFmtId="171" fontId="20" fillId="16" borderId="2" xfId="0" applyNumberFormat="1" applyFont="1" applyFill="1" applyBorder="1" applyAlignment="1" applyProtection="1">
      <alignment horizontal="center" vertical="center" wrapText="1"/>
      <protection locked="0"/>
    </xf>
    <xf numFmtId="0" fontId="13" fillId="0" borderId="0" xfId="4" applyAlignment="1" applyProtection="1"/>
    <xf numFmtId="0" fontId="13" fillId="2" borderId="0" xfId="4" applyFont="1" applyFill="1" applyAlignment="1" applyProtection="1">
      <alignment vertical="center"/>
      <protection hidden="1"/>
    </xf>
    <xf numFmtId="0" fontId="6" fillId="26" borderId="0" xfId="7" applyFill="1" applyAlignment="1">
      <alignment horizontal="left"/>
    </xf>
    <xf numFmtId="0" fontId="6" fillId="11" borderId="1" xfId="12" applyFont="1" applyFill="1" applyBorder="1" applyAlignment="1" applyProtection="1">
      <alignment vertical="center"/>
      <protection locked="0"/>
    </xf>
    <xf numFmtId="173" fontId="6" fillId="28" borderId="1" xfId="10" applyNumberFormat="1" applyFont="1" applyFill="1" applyBorder="1" applyAlignment="1" applyProtection="1">
      <alignment vertical="center"/>
      <protection locked="0"/>
    </xf>
    <xf numFmtId="173" fontId="6" fillId="31" borderId="1" xfId="10" applyNumberFormat="1" applyFont="1" applyFill="1" applyBorder="1" applyAlignment="1" applyProtection="1">
      <alignment vertical="center"/>
      <protection locked="0"/>
    </xf>
    <xf numFmtId="0" fontId="17" fillId="0" borderId="0" xfId="2" applyNumberFormat="1" applyFont="1" applyFill="1" applyBorder="1" applyAlignment="1" applyProtection="1">
      <alignment horizontal="center" vertical="center" wrapText="1"/>
    </xf>
    <xf numFmtId="0" fontId="6" fillId="11" borderId="1" xfId="9" quotePrefix="1" applyFont="1" applyFill="1" applyBorder="1" applyAlignment="1" applyProtection="1">
      <alignment horizontal="center" vertical="center" wrapText="1"/>
    </xf>
    <xf numFmtId="0" fontId="6" fillId="29" borderId="1" xfId="11" quotePrefix="1" applyFont="1" applyFill="1" applyBorder="1" applyAlignment="1" applyProtection="1">
      <alignment horizontal="center" vertical="center" wrapText="1"/>
    </xf>
    <xf numFmtId="0" fontId="6" fillId="11" borderId="1" xfId="12" applyFont="1" applyFill="1" applyBorder="1" applyAlignment="1" applyProtection="1">
      <alignment vertical="center" wrapText="1"/>
    </xf>
    <xf numFmtId="0" fontId="6" fillId="25" borderId="1" xfId="12" applyFont="1" applyFill="1" applyBorder="1" applyAlignment="1" applyProtection="1">
      <alignment vertical="center" wrapText="1"/>
    </xf>
    <xf numFmtId="0" fontId="3" fillId="11" borderId="1" xfId="12" applyFont="1" applyFill="1" applyBorder="1" applyAlignment="1" applyProtection="1">
      <alignment vertical="center" wrapText="1"/>
    </xf>
    <xf numFmtId="0" fontId="3" fillId="25" borderId="1" xfId="12" applyFont="1" applyFill="1" applyBorder="1" applyAlignment="1" applyProtection="1">
      <alignment vertical="center" wrapText="1"/>
    </xf>
    <xf numFmtId="174" fontId="6" fillId="28" borderId="1" xfId="10" applyNumberFormat="1" applyFont="1" applyFill="1" applyBorder="1" applyAlignment="1" applyProtection="1">
      <alignment vertical="center"/>
    </xf>
    <xf numFmtId="174" fontId="6" fillId="31" borderId="1" xfId="10" applyNumberFormat="1" applyFont="1" applyFill="1" applyBorder="1" applyAlignment="1" applyProtection="1">
      <alignment vertical="center"/>
    </xf>
    <xf numFmtId="2" fontId="7" fillId="7" borderId="1" xfId="7" applyNumberFormat="1" applyFont="1" applyFill="1" applyBorder="1" applyAlignment="1">
      <alignment horizontal="center" vertical="center" wrapText="1"/>
    </xf>
    <xf numFmtId="49" fontId="6" fillId="11" borderId="1" xfId="9" quotePrefix="1" applyNumberFormat="1" applyFont="1" applyFill="1" applyBorder="1" applyAlignment="1" applyProtection="1">
      <alignment horizontal="center" vertical="center" wrapText="1"/>
    </xf>
    <xf numFmtId="49" fontId="11" fillId="6" borderId="0" xfId="2" applyNumberFormat="1" applyFont="1" applyFill="1" applyAlignment="1" applyProtection="1">
      <alignment horizontal="center" vertical="center" wrapText="1"/>
      <protection locked="0"/>
    </xf>
    <xf numFmtId="49" fontId="11" fillId="6" borderId="0" xfId="2" quotePrefix="1" applyNumberFormat="1" applyFont="1" applyFill="1" applyAlignment="1" applyProtection="1">
      <alignment horizontal="center" vertical="center" wrapText="1"/>
      <protection locked="0"/>
    </xf>
    <xf numFmtId="49" fontId="23" fillId="7" borderId="1" xfId="7" quotePrefix="1" applyNumberFormat="1" applyFont="1" applyFill="1" applyBorder="1" applyAlignment="1">
      <alignment horizontal="center" vertical="center" wrapText="1"/>
    </xf>
    <xf numFmtId="0" fontId="13" fillId="0" borderId="0" xfId="4" applyFont="1" applyFill="1" applyAlignment="1" applyProtection="1">
      <alignment horizontal="left" vertical="center"/>
    </xf>
    <xf numFmtId="0" fontId="6" fillId="0" borderId="0" xfId="7" quotePrefix="1" applyFont="1" applyAlignment="1">
      <alignment horizontal="left"/>
    </xf>
    <xf numFmtId="0" fontId="6" fillId="0" borderId="0" xfId="7" applyFont="1"/>
    <xf numFmtId="49" fontId="18" fillId="0" borderId="0" xfId="5" quotePrefix="1" applyNumberFormat="1" applyFont="1" applyBorder="1" applyAlignment="1" applyProtection="1">
      <alignment horizontal="left" vertical="center"/>
      <protection locked="0"/>
    </xf>
    <xf numFmtId="0" fontId="7" fillId="7" borderId="5" xfId="0" applyFont="1" applyFill="1" applyBorder="1" applyAlignment="1" applyProtection="1">
      <alignment horizontal="center" vertical="center" wrapText="1"/>
      <protection locked="0"/>
    </xf>
    <xf numFmtId="0" fontId="29" fillId="0" borderId="0" xfId="7" applyFont="1"/>
    <xf numFmtId="176" fontId="6" fillId="4" borderId="1" xfId="0" applyNumberFormat="1" applyFont="1" applyFill="1" applyBorder="1" applyAlignment="1">
      <alignment horizontal="center" vertical="center" wrapText="1"/>
    </xf>
    <xf numFmtId="177" fontId="20" fillId="3" borderId="1" xfId="0" applyNumberFormat="1" applyFont="1" applyFill="1" applyBorder="1" applyAlignment="1" applyProtection="1">
      <alignment horizontal="center" vertical="center"/>
      <protection locked="0"/>
    </xf>
    <xf numFmtId="178" fontId="20" fillId="3" borderId="1" xfId="0" applyNumberFormat="1" applyFont="1" applyFill="1" applyBorder="1" applyAlignment="1" applyProtection="1">
      <alignment horizontal="center" vertical="center"/>
      <protection locked="0"/>
    </xf>
    <xf numFmtId="177" fontId="21" fillId="15" borderId="1" xfId="0" applyNumberFormat="1" applyFont="1" applyFill="1" applyBorder="1" applyAlignment="1" applyProtection="1">
      <alignment horizontal="center" vertical="center"/>
      <protection locked="0"/>
    </xf>
    <xf numFmtId="177" fontId="20" fillId="16" borderId="1" xfId="0" applyNumberFormat="1" applyFont="1" applyFill="1" applyBorder="1" applyAlignment="1" applyProtection="1">
      <alignment horizontal="center" vertical="center"/>
      <protection locked="0"/>
    </xf>
    <xf numFmtId="177" fontId="21" fillId="17" borderId="1" xfId="0" applyNumberFormat="1" applyFont="1" applyFill="1" applyBorder="1" applyAlignment="1" applyProtection="1">
      <alignment horizontal="center" vertical="center"/>
      <protection locked="0"/>
    </xf>
    <xf numFmtId="0" fontId="20" fillId="8" borderId="1" xfId="0" applyNumberFormat="1" applyFont="1" applyFill="1" applyBorder="1" applyAlignment="1" applyProtection="1">
      <alignment horizontal="center" vertical="center" wrapText="1"/>
      <protection locked="0"/>
    </xf>
    <xf numFmtId="0" fontId="7" fillId="14" borderId="0" xfId="0" applyFont="1" applyFill="1" applyBorder="1" applyAlignment="1">
      <alignment vertical="top" wrapText="1"/>
    </xf>
    <xf numFmtId="0" fontId="6" fillId="14" borderId="0" xfId="0" applyFont="1" applyFill="1" applyBorder="1" applyAlignment="1">
      <alignment wrapText="1"/>
    </xf>
    <xf numFmtId="0" fontId="14" fillId="14" borderId="0" xfId="4" applyFont="1" applyFill="1" applyAlignment="1" applyProtection="1">
      <alignment vertical="center"/>
    </xf>
    <xf numFmtId="0" fontId="0" fillId="14" borderId="0" xfId="0" applyFill="1" applyAlignment="1">
      <alignment horizontal="center" vertical="center"/>
    </xf>
    <xf numFmtId="166" fontId="0" fillId="14" borderId="0" xfId="0" applyNumberFormat="1" applyFill="1" applyAlignment="1">
      <alignment horizontal="center" vertical="center"/>
    </xf>
    <xf numFmtId="0" fontId="13" fillId="14" borderId="0" xfId="4" applyFont="1" applyFill="1" applyBorder="1" applyAlignment="1" applyProtection="1">
      <alignment vertical="center"/>
    </xf>
    <xf numFmtId="165" fontId="0" fillId="0" borderId="1" xfId="0" applyNumberFormat="1" applyBorder="1" applyAlignment="1">
      <alignment horizontal="center" vertical="center"/>
    </xf>
    <xf numFmtId="0" fontId="0" fillId="0" borderId="1" xfId="0" applyBorder="1" applyAlignment="1">
      <alignment horizontal="center" vertical="center" wrapText="1"/>
    </xf>
    <xf numFmtId="0" fontId="13" fillId="0" borderId="0" xfId="4" applyFill="1" applyAlignment="1" applyProtection="1">
      <alignment horizontal="left" vertical="center"/>
    </xf>
    <xf numFmtId="0" fontId="7" fillId="0" borderId="1" xfId="0" applyFont="1" applyBorder="1" applyAlignment="1">
      <alignment vertical="center" wrapText="1"/>
    </xf>
    <xf numFmtId="0" fontId="25" fillId="15" borderId="1" xfId="0" applyFont="1" applyFill="1" applyBorder="1" applyAlignment="1" applyProtection="1">
      <alignment horizontal="center" vertical="center" wrapText="1"/>
      <protection locked="0"/>
    </xf>
    <xf numFmtId="0" fontId="7" fillId="7" borderId="1" xfId="0" applyFont="1" applyFill="1" applyBorder="1" applyAlignment="1">
      <alignment horizontal="center" vertical="center" wrapText="1"/>
    </xf>
    <xf numFmtId="164" fontId="20" fillId="10" borderId="1" xfId="0" applyNumberFormat="1" applyFont="1" applyFill="1" applyBorder="1" applyAlignment="1" applyProtection="1">
      <alignment horizontal="center" vertical="center"/>
      <protection locked="0"/>
    </xf>
    <xf numFmtId="164" fontId="20" fillId="10" borderId="1" xfId="0" applyNumberFormat="1" applyFont="1" applyFill="1" applyBorder="1" applyAlignment="1" applyProtection="1">
      <alignment horizontal="center" vertical="center"/>
    </xf>
    <xf numFmtId="171" fontId="20" fillId="9" borderId="1" xfId="0" applyNumberFormat="1" applyFont="1" applyFill="1" applyBorder="1" applyAlignment="1" applyProtection="1">
      <alignment horizontal="center" vertical="center"/>
      <protection locked="0"/>
    </xf>
    <xf numFmtId="179" fontId="21" fillId="18" borderId="1" xfId="0" applyNumberFormat="1" applyFont="1" applyFill="1" applyBorder="1" applyAlignment="1" applyProtection="1">
      <alignment horizontal="center" vertical="center"/>
      <protection locked="0"/>
    </xf>
    <xf numFmtId="179" fontId="20" fillId="19" borderId="1" xfId="0" applyNumberFormat="1" applyFont="1" applyFill="1" applyBorder="1" applyAlignment="1" applyProtection="1">
      <alignment horizontal="center" vertical="center"/>
      <protection locked="0"/>
    </xf>
    <xf numFmtId="179" fontId="21" fillId="17" borderId="1" xfId="0" applyNumberFormat="1" applyFont="1" applyFill="1" applyBorder="1" applyAlignment="1" applyProtection="1">
      <alignment horizontal="center" vertical="center"/>
      <protection locked="0"/>
    </xf>
    <xf numFmtId="0" fontId="7" fillId="11" borderId="1" xfId="0" applyFont="1" applyFill="1" applyBorder="1" applyAlignment="1" applyProtection="1">
      <alignment vertical="center" wrapText="1"/>
    </xf>
    <xf numFmtId="2" fontId="20" fillId="10" borderId="1" xfId="0" applyNumberFormat="1" applyFont="1" applyFill="1" applyBorder="1" applyAlignment="1" applyProtection="1">
      <alignment horizontal="center" vertical="center"/>
    </xf>
    <xf numFmtId="0" fontId="6" fillId="2" borderId="0" xfId="7" quotePrefix="1" applyFont="1" applyFill="1" applyBorder="1" applyAlignment="1">
      <alignment horizontal="center" vertical="center" wrapText="1"/>
    </xf>
    <xf numFmtId="0" fontId="6" fillId="2" borderId="0" xfId="7" applyFill="1" applyAlignment="1">
      <alignment vertical="center"/>
    </xf>
    <xf numFmtId="0" fontId="6" fillId="14" borderId="0" xfId="7" applyFill="1" applyBorder="1" applyAlignment="1">
      <alignment vertical="center"/>
    </xf>
    <xf numFmtId="0" fontId="6" fillId="2" borderId="0" xfId="7" applyFill="1" applyAlignment="1">
      <alignment horizontal="center" vertical="center"/>
    </xf>
    <xf numFmtId="170" fontId="6" fillId="26" borderId="0" xfId="7" applyNumberFormat="1" applyFill="1" applyAlignment="1">
      <alignment horizontal="left"/>
    </xf>
    <xf numFmtId="0" fontId="6" fillId="26" borderId="0" xfId="7" applyFill="1" applyAlignment="1">
      <alignment horizontal="left" vertical="center"/>
    </xf>
    <xf numFmtId="0" fontId="6" fillId="0" borderId="0" xfId="7" applyProtection="1"/>
    <xf numFmtId="0" fontId="6" fillId="0" borderId="0" xfId="7" applyFill="1" applyBorder="1" applyProtection="1"/>
    <xf numFmtId="0" fontId="6" fillId="2" borderId="0" xfId="7" applyFill="1" applyAlignment="1" applyProtection="1">
      <alignment vertical="center"/>
    </xf>
    <xf numFmtId="0" fontId="6" fillId="0" borderId="0" xfId="7" applyFill="1" applyAlignment="1" applyProtection="1">
      <alignment vertical="center"/>
    </xf>
    <xf numFmtId="0" fontId="6" fillId="0" borderId="0" xfId="7" applyAlignment="1" applyProtection="1">
      <alignment wrapText="1"/>
    </xf>
    <xf numFmtId="0" fontId="7" fillId="7" borderId="5" xfId="7" applyFont="1" applyFill="1" applyBorder="1" applyAlignment="1" applyProtection="1">
      <alignment horizontal="left" vertical="center" wrapText="1"/>
    </xf>
    <xf numFmtId="175" fontId="3" fillId="27" borderId="4" xfId="16" applyNumberFormat="1" applyFill="1" applyBorder="1" applyAlignment="1" applyProtection="1">
      <alignment vertical="center"/>
    </xf>
    <xf numFmtId="175" fontId="3" fillId="27" borderId="1" xfId="16" applyNumberFormat="1" applyFill="1" applyBorder="1" applyAlignment="1" applyProtection="1">
      <alignment vertical="center"/>
    </xf>
    <xf numFmtId="172" fontId="3" fillId="27" borderId="1" xfId="16" applyNumberFormat="1" applyFill="1" applyBorder="1" applyAlignment="1" applyProtection="1">
      <alignment vertical="center"/>
    </xf>
    <xf numFmtId="172" fontId="3" fillId="30" borderId="1" xfId="17" applyNumberFormat="1" applyFill="1" applyBorder="1" applyAlignment="1" applyProtection="1">
      <alignment vertical="center"/>
    </xf>
    <xf numFmtId="0" fontId="7" fillId="7" borderId="1" xfId="7" applyFont="1" applyFill="1" applyBorder="1" applyAlignment="1" applyProtection="1">
      <alignment horizontal="left" vertical="center" wrapText="1"/>
    </xf>
    <xf numFmtId="173" fontId="3" fillId="27" borderId="1" xfId="16" applyNumberFormat="1" applyFill="1" applyBorder="1" applyAlignment="1" applyProtection="1">
      <alignment vertical="center"/>
      <protection locked="0"/>
    </xf>
    <xf numFmtId="173" fontId="6" fillId="27" borderId="1" xfId="16" applyNumberFormat="1" applyFont="1" applyFill="1" applyBorder="1" applyAlignment="1" applyProtection="1">
      <alignment vertical="center"/>
      <protection locked="0"/>
    </xf>
    <xf numFmtId="173" fontId="6" fillId="30" borderId="1" xfId="16" applyNumberFormat="1" applyFont="1" applyFill="1" applyBorder="1" applyAlignment="1" applyProtection="1">
      <alignment vertical="center"/>
      <protection locked="0"/>
    </xf>
    <xf numFmtId="174" fontId="3" fillId="27" borderId="1" xfId="16" applyNumberFormat="1" applyFill="1" applyBorder="1" applyAlignment="1" applyProtection="1">
      <alignment vertical="center"/>
    </xf>
    <xf numFmtId="174" fontId="3" fillId="30" borderId="1" xfId="16" applyNumberFormat="1" applyFill="1" applyBorder="1" applyAlignment="1" applyProtection="1">
      <alignment vertical="center"/>
    </xf>
    <xf numFmtId="0" fontId="6" fillId="7" borderId="1" xfId="7" applyFont="1" applyFill="1" applyBorder="1" applyAlignment="1" applyProtection="1">
      <alignment horizontal="center" vertical="center" wrapText="1"/>
    </xf>
    <xf numFmtId="0" fontId="13" fillId="0" borderId="0" xfId="4" applyAlignment="1" applyProtection="1">
      <alignment horizontal="left" vertical="top" wrapText="1"/>
    </xf>
    <xf numFmtId="164" fontId="20" fillId="9" borderId="1" xfId="0" applyNumberFormat="1" applyFont="1" applyFill="1" applyBorder="1" applyAlignment="1" applyProtection="1">
      <alignment horizontal="center" vertical="center"/>
      <protection locked="0"/>
    </xf>
    <xf numFmtId="165" fontId="0" fillId="2" borderId="0" xfId="0" applyNumberFormat="1" applyFill="1" applyAlignment="1">
      <alignment vertical="center"/>
    </xf>
    <xf numFmtId="165" fontId="0" fillId="2" borderId="0" xfId="0" applyNumberFormat="1" applyFill="1"/>
    <xf numFmtId="0" fontId="7" fillId="7" borderId="1" xfId="0" applyFont="1" applyFill="1" applyBorder="1" applyAlignment="1">
      <alignment horizontal="center" vertical="center" wrapText="1"/>
    </xf>
    <xf numFmtId="0" fontId="32" fillId="14" borderId="0" xfId="0" applyFont="1" applyFill="1"/>
    <xf numFmtId="0" fontId="32" fillId="2" borderId="0" xfId="7" applyFont="1" applyFill="1" applyAlignment="1">
      <alignment vertical="center"/>
    </xf>
    <xf numFmtId="0" fontId="7" fillId="0" borderId="1" xfId="0" applyFont="1" applyBorder="1" applyAlignment="1">
      <alignment horizontal="left" vertical="center" wrapText="1"/>
    </xf>
    <xf numFmtId="0" fontId="20" fillId="0" borderId="1" xfId="0" applyFont="1" applyBorder="1" applyAlignment="1">
      <alignment vertical="center" wrapText="1"/>
    </xf>
    <xf numFmtId="169" fontId="15" fillId="4" borderId="1" xfId="0" applyNumberFormat="1" applyFont="1" applyFill="1" applyBorder="1" applyAlignment="1">
      <alignment horizontal="center" vertical="center" wrapText="1"/>
    </xf>
    <xf numFmtId="0" fontId="15" fillId="0" borderId="1" xfId="0" applyFont="1" applyBorder="1" applyAlignment="1">
      <alignment horizontal="center" vertical="center" wrapText="1"/>
    </xf>
    <xf numFmtId="0" fontId="6" fillId="0" borderId="0" xfId="0" quotePrefix="1" applyFont="1" applyAlignment="1">
      <alignment horizontal="left" wrapText="1"/>
    </xf>
    <xf numFmtId="0" fontId="19" fillId="0" borderId="0" xfId="0" quotePrefix="1" applyNumberFormat="1" applyFont="1" applyAlignment="1" applyProtection="1">
      <alignment horizontal="left" vertical="top" wrapText="1"/>
    </xf>
    <xf numFmtId="0" fontId="15" fillId="0" borderId="0" xfId="0" quotePrefix="1" applyNumberFormat="1" applyFont="1" applyAlignment="1" applyProtection="1">
      <alignment horizontal="left" vertical="top" wrapText="1"/>
    </xf>
    <xf numFmtId="0" fontId="6" fillId="0" borderId="0" xfId="0" quotePrefix="1" applyFont="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15" fillId="0" borderId="0" xfId="0" quotePrefix="1" applyNumberFormat="1" applyFont="1" applyFill="1" applyAlignment="1" applyProtection="1">
      <alignment horizontal="left" vertical="top" wrapText="1"/>
    </xf>
    <xf numFmtId="49" fontId="11" fillId="6" borderId="0" xfId="2" applyNumberFormat="1" applyFont="1" applyFill="1" applyAlignment="1" applyProtection="1">
      <alignment horizontal="center" vertical="center" wrapText="1"/>
      <protection locked="0"/>
    </xf>
    <xf numFmtId="49" fontId="11" fillId="6" borderId="0" xfId="2" applyNumberFormat="1" applyFont="1" applyFill="1" applyAlignment="1" applyProtection="1">
      <alignment horizontal="left" vertical="center" wrapText="1"/>
      <protection locked="0"/>
    </xf>
    <xf numFmtId="0" fontId="7" fillId="0" borderId="1" xfId="0" applyFont="1" applyBorder="1" applyAlignment="1">
      <alignment horizontal="left" vertical="center" wrapText="1" indent="1"/>
    </xf>
    <xf numFmtId="0" fontId="6" fillId="2" borderId="7" xfId="7" quotePrefix="1" applyFont="1" applyFill="1" applyBorder="1" applyAlignment="1">
      <alignment horizontal="center" vertical="center" wrapText="1"/>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7" fillId="0" borderId="1" xfId="0" applyFont="1" applyBorder="1" applyAlignment="1">
      <alignment horizontal="left" vertical="center" wrapText="1"/>
    </xf>
    <xf numFmtId="0" fontId="17" fillId="6" borderId="1" xfId="2" applyNumberFormat="1" applyFont="1" applyFill="1" applyBorder="1" applyAlignment="1">
      <alignment horizontal="center" vertical="center" wrapText="1"/>
    </xf>
    <xf numFmtId="171" fontId="20" fillId="16" borderId="2" xfId="0" applyNumberFormat="1" applyFont="1" applyFill="1" applyBorder="1" applyAlignment="1" applyProtection="1">
      <alignment horizontal="center" vertical="center"/>
      <protection locked="0"/>
    </xf>
    <xf numFmtId="171" fontId="20" fillId="16" borderId="4" xfId="0" applyNumberFormat="1" applyFont="1" applyFill="1" applyBorder="1" applyAlignment="1" applyProtection="1">
      <alignment horizontal="center" vertical="center"/>
      <protection locked="0"/>
    </xf>
    <xf numFmtId="0" fontId="6" fillId="0" borderId="1" xfId="0" applyFont="1" applyBorder="1" applyAlignment="1">
      <alignment horizontal="center" vertical="center" wrapText="1"/>
    </xf>
    <xf numFmtId="0" fontId="7" fillId="7" borderId="2" xfId="0" applyFont="1" applyFill="1" applyBorder="1" applyAlignment="1" applyProtection="1">
      <alignment horizontal="center" vertical="center" wrapText="1"/>
      <protection locked="0"/>
    </xf>
    <xf numFmtId="0" fontId="7" fillId="7" borderId="4" xfId="0" applyFont="1" applyFill="1" applyBorder="1" applyAlignment="1" applyProtection="1">
      <alignment horizontal="center" vertical="center" wrapText="1"/>
      <protection locked="0"/>
    </xf>
    <xf numFmtId="176" fontId="6" fillId="4" borderId="2" xfId="0" applyNumberFormat="1" applyFont="1" applyFill="1" applyBorder="1" applyAlignment="1">
      <alignment horizontal="center" vertical="center" wrapText="1"/>
    </xf>
    <xf numFmtId="176" fontId="6" fillId="4" borderId="4" xfId="0" applyNumberFormat="1" applyFont="1" applyFill="1" applyBorder="1" applyAlignment="1">
      <alignment horizontal="center" vertical="center" wrapText="1"/>
    </xf>
    <xf numFmtId="49" fontId="6" fillId="9" borderId="2" xfId="0" applyNumberFormat="1" applyFont="1" applyFill="1" applyBorder="1" applyAlignment="1">
      <alignment horizontal="center" vertical="center" wrapText="1"/>
    </xf>
    <xf numFmtId="0" fontId="0" fillId="0" borderId="3" xfId="0" applyBorder="1" applyAlignment="1">
      <alignment horizontal="center" vertical="center"/>
    </xf>
    <xf numFmtId="0" fontId="0" fillId="0" borderId="3" xfId="0" applyBorder="1" applyAlignment="1">
      <alignment vertical="center"/>
    </xf>
    <xf numFmtId="0" fontId="0" fillId="0" borderId="4" xfId="0" applyBorder="1" applyAlignment="1">
      <alignment vertical="center"/>
    </xf>
    <xf numFmtId="0" fontId="6" fillId="2" borderId="7" xfId="7" quotePrefix="1" applyFont="1" applyFill="1" applyBorder="1" applyAlignment="1">
      <alignment horizontal="left" vertical="center" wrapText="1"/>
    </xf>
    <xf numFmtId="0" fontId="6" fillId="2" borderId="7" xfId="0" quotePrefix="1" applyFont="1" applyFill="1" applyBorder="1" applyAlignment="1">
      <alignment horizontal="left" vertical="center" wrapText="1"/>
    </xf>
    <xf numFmtId="0" fontId="7" fillId="7" borderId="10" xfId="0" applyFont="1" applyFill="1" applyBorder="1" applyAlignment="1" applyProtection="1">
      <alignment horizontal="center" vertical="center" wrapText="1"/>
      <protection locked="0"/>
    </xf>
    <xf numFmtId="0" fontId="7" fillId="7" borderId="0" xfId="0" applyFont="1" applyFill="1" applyBorder="1" applyAlignment="1" applyProtection="1">
      <alignment horizontal="center" vertical="center" wrapText="1"/>
      <protection locked="0"/>
    </xf>
    <xf numFmtId="0" fontId="25" fillId="15" borderId="1" xfId="0" applyFont="1" applyFill="1" applyBorder="1" applyAlignment="1" applyProtection="1">
      <alignment horizontal="center" vertical="center" wrapText="1"/>
      <protection locked="0"/>
    </xf>
    <xf numFmtId="0" fontId="17" fillId="6" borderId="2" xfId="2" applyNumberFormat="1" applyFont="1" applyFill="1" applyBorder="1" applyAlignment="1">
      <alignment horizontal="center" vertical="center" wrapText="1"/>
    </xf>
    <xf numFmtId="0" fontId="17" fillId="6" borderId="3" xfId="2" applyNumberFormat="1" applyFont="1" applyFill="1" applyBorder="1" applyAlignment="1">
      <alignment horizontal="center" vertical="center" wrapText="1"/>
    </xf>
    <xf numFmtId="0" fontId="17" fillId="6" borderId="4" xfId="2" applyNumberFormat="1" applyFont="1" applyFill="1" applyBorder="1" applyAlignment="1">
      <alignment horizontal="center" vertical="center" wrapText="1"/>
    </xf>
    <xf numFmtId="44" fontId="6" fillId="9" borderId="1" xfId="18" applyFont="1" applyFill="1" applyBorder="1" applyAlignment="1">
      <alignment horizontal="center" vertical="center" wrapText="1"/>
    </xf>
    <xf numFmtId="0" fontId="34" fillId="0" borderId="14" xfId="0" applyFont="1" applyBorder="1" applyAlignment="1">
      <alignment horizontal="center" vertical="center" wrapText="1"/>
    </xf>
    <xf numFmtId="0" fontId="34" fillId="0" borderId="15" xfId="0" applyFont="1" applyBorder="1" applyAlignment="1">
      <alignment horizontal="center" vertical="center" wrapText="1"/>
    </xf>
    <xf numFmtId="171" fontId="34" fillId="0" borderId="16" xfId="0" applyNumberFormat="1" applyFont="1" applyBorder="1" applyAlignment="1">
      <alignment horizontal="center" vertical="center" wrapText="1"/>
    </xf>
    <xf numFmtId="0" fontId="34" fillId="0" borderId="10" xfId="0" applyFont="1" applyBorder="1" applyAlignment="1">
      <alignment horizontal="center" vertical="center" wrapText="1"/>
    </xf>
    <xf numFmtId="0" fontId="34" fillId="0" borderId="0" xfId="0" applyFont="1" applyBorder="1" applyAlignment="1">
      <alignment horizontal="center" vertical="center" wrapText="1"/>
    </xf>
    <xf numFmtId="171" fontId="34" fillId="0" borderId="11" xfId="0" applyNumberFormat="1" applyFont="1" applyBorder="1" applyAlignment="1">
      <alignment horizontal="center" vertical="center" wrapText="1"/>
    </xf>
    <xf numFmtId="0" fontId="34" fillId="0" borderId="17" xfId="0" applyFont="1" applyBorder="1" applyAlignment="1">
      <alignment horizontal="center" vertical="center" wrapText="1"/>
    </xf>
    <xf numFmtId="0" fontId="34" fillId="0" borderId="7" xfId="0" applyFont="1" applyBorder="1" applyAlignment="1">
      <alignment horizontal="center" vertical="center" wrapText="1"/>
    </xf>
    <xf numFmtId="171" fontId="34" fillId="0" borderId="18" xfId="0" applyNumberFormat="1" applyFont="1" applyBorder="1" applyAlignment="1">
      <alignment horizontal="center" vertical="center" wrapText="1"/>
    </xf>
    <xf numFmtId="0" fontId="34" fillId="0" borderId="16" xfId="0" applyFont="1" applyBorder="1" applyAlignment="1">
      <alignment horizontal="center" vertical="center" wrapText="1"/>
    </xf>
    <xf numFmtId="0" fontId="34" fillId="0" borderId="11" xfId="0" applyFont="1" applyBorder="1" applyAlignment="1">
      <alignment horizontal="center" vertical="center" wrapText="1"/>
    </xf>
    <xf numFmtId="0" fontId="34" fillId="0" borderId="18" xfId="0" applyFont="1" applyBorder="1" applyAlignment="1">
      <alignment horizontal="center" vertical="center" wrapText="1"/>
    </xf>
    <xf numFmtId="0" fontId="7" fillId="7" borderId="2" xfId="0" applyFont="1" applyFill="1" applyBorder="1" applyAlignment="1">
      <alignment horizontal="center" vertical="center" wrapText="1"/>
    </xf>
    <xf numFmtId="0" fontId="7" fillId="7" borderId="3" xfId="0" applyFont="1" applyFill="1" applyBorder="1" applyAlignment="1">
      <alignment horizontal="center" vertical="center" wrapText="1"/>
    </xf>
    <xf numFmtId="0" fontId="7" fillId="7" borderId="4" xfId="0" applyFont="1" applyFill="1" applyBorder="1" applyAlignment="1">
      <alignment horizontal="center" vertical="center" wrapText="1"/>
    </xf>
    <xf numFmtId="0" fontId="9" fillId="0" borderId="5" xfId="0" applyFont="1" applyBorder="1" applyAlignment="1">
      <alignment vertical="top" wrapText="1"/>
    </xf>
    <xf numFmtId="0" fontId="9" fillId="0" borderId="12" xfId="0" applyFont="1" applyBorder="1" applyAlignment="1">
      <alignment vertical="top" wrapText="1"/>
    </xf>
    <xf numFmtId="0" fontId="9" fillId="0" borderId="13" xfId="0" applyFont="1" applyBorder="1" applyAlignment="1">
      <alignment vertical="top" wrapText="1"/>
    </xf>
    <xf numFmtId="0" fontId="17" fillId="6" borderId="1" xfId="2" applyNumberFormat="1" applyFont="1" applyFill="1" applyBorder="1" applyAlignment="1" applyProtection="1">
      <alignment horizontal="center" vertical="center" wrapText="1"/>
    </xf>
    <xf numFmtId="0" fontId="6" fillId="0" borderId="1" xfId="0" applyFont="1" applyBorder="1" applyAlignment="1">
      <alignment horizontal="left"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7" fillId="0" borderId="1" xfId="0" applyFont="1" applyBorder="1" applyAlignment="1">
      <alignment vertical="center" wrapText="1"/>
    </xf>
    <xf numFmtId="0" fontId="7" fillId="7" borderId="3" xfId="0" applyFont="1" applyFill="1" applyBorder="1" applyAlignment="1" applyProtection="1">
      <alignment horizontal="center" vertical="center" wrapText="1"/>
      <protection locked="0"/>
    </xf>
    <xf numFmtId="49" fontId="6" fillId="0" borderId="1" xfId="0" applyNumberFormat="1" applyFont="1" applyFill="1" applyBorder="1" applyAlignment="1">
      <alignment horizontal="center" vertical="center" wrapText="1"/>
    </xf>
    <xf numFmtId="0" fontId="6" fillId="0" borderId="7" xfId="0" applyFont="1" applyBorder="1" applyAlignment="1">
      <alignment horizontal="left" vertical="center" wrapText="1"/>
    </xf>
    <xf numFmtId="0" fontId="0" fillId="0" borderId="7" xfId="0" applyBorder="1" applyAlignment="1">
      <alignment horizontal="left" vertical="center" wrapText="1"/>
    </xf>
    <xf numFmtId="0" fontId="6" fillId="2" borderId="7" xfId="0" quotePrefix="1" applyFont="1" applyFill="1" applyBorder="1" applyAlignment="1">
      <alignment horizontal="center" vertical="center" wrapText="1"/>
    </xf>
    <xf numFmtId="0" fontId="32" fillId="14" borderId="0" xfId="0" applyFont="1" applyFill="1" applyAlignment="1">
      <alignment horizontal="left" wrapText="1"/>
    </xf>
    <xf numFmtId="49" fontId="6" fillId="33" borderId="1" xfId="0" applyNumberFormat="1" applyFont="1" applyFill="1" applyBorder="1" applyAlignment="1" applyProtection="1">
      <alignment horizontal="center" vertical="center" wrapText="1"/>
      <protection locked="0"/>
    </xf>
    <xf numFmtId="0" fontId="30" fillId="14" borderId="0" xfId="15" quotePrefix="1" applyFill="1" applyBorder="1" applyAlignment="1">
      <alignment horizontal="left" vertical="top" wrapText="1"/>
    </xf>
    <xf numFmtId="49" fontId="6" fillId="33" borderId="2" xfId="0" applyNumberFormat="1" applyFont="1" applyFill="1" applyBorder="1" applyAlignment="1" applyProtection="1">
      <alignment horizontal="center" vertical="center" wrapText="1"/>
      <protection locked="0"/>
    </xf>
    <xf numFmtId="0" fontId="6" fillId="0" borderId="0" xfId="7" quotePrefix="1" applyFont="1" applyAlignment="1" applyProtection="1">
      <alignment horizontal="left"/>
    </xf>
    <xf numFmtId="0" fontId="7" fillId="7" borderId="2" xfId="7" applyFont="1" applyFill="1" applyBorder="1" applyAlignment="1" applyProtection="1">
      <alignment horizontal="left" vertical="center" wrapText="1"/>
    </xf>
    <xf numFmtId="0" fontId="7" fillId="7" borderId="3" xfId="7" applyFont="1" applyFill="1" applyBorder="1" applyAlignment="1" applyProtection="1">
      <alignment horizontal="left" vertical="center" wrapText="1"/>
    </xf>
    <xf numFmtId="0" fontId="7" fillId="7" borderId="4" xfId="7" applyFont="1" applyFill="1" applyBorder="1" applyAlignment="1" applyProtection="1">
      <alignment horizontal="left" vertical="center" wrapText="1"/>
    </xf>
    <xf numFmtId="0" fontId="26" fillId="6" borderId="2" xfId="2" applyNumberFormat="1" applyFont="1" applyFill="1" applyBorder="1" applyAlignment="1" applyProtection="1">
      <alignment horizontal="center" vertical="center" wrapText="1"/>
    </xf>
    <xf numFmtId="0" fontId="26" fillId="6" borderId="3" xfId="2" applyNumberFormat="1" applyFont="1" applyFill="1" applyBorder="1" applyAlignment="1" applyProtection="1">
      <alignment horizontal="center" vertical="center" wrapText="1"/>
    </xf>
    <xf numFmtId="0" fontId="26" fillId="6" borderId="4" xfId="2" applyNumberFormat="1" applyFont="1" applyFill="1" applyBorder="1" applyAlignment="1" applyProtection="1">
      <alignment horizontal="center" vertical="center" wrapText="1"/>
    </xf>
    <xf numFmtId="0" fontId="26" fillId="6" borderId="2" xfId="2" applyNumberFormat="1" applyFont="1" applyFill="1" applyBorder="1" applyAlignment="1" applyProtection="1">
      <alignment horizontal="left" vertical="center" wrapText="1"/>
    </xf>
    <xf numFmtId="0" fontId="26" fillId="6" borderId="3" xfId="2" applyNumberFormat="1" applyFont="1" applyFill="1" applyBorder="1" applyAlignment="1" applyProtection="1">
      <alignment horizontal="left" vertical="center" wrapText="1"/>
    </xf>
    <xf numFmtId="0" fontId="26" fillId="6" borderId="4" xfId="2" applyNumberFormat="1" applyFont="1" applyFill="1" applyBorder="1" applyAlignment="1" applyProtection="1">
      <alignment horizontal="left" vertical="center" wrapText="1"/>
    </xf>
    <xf numFmtId="0" fontId="6" fillId="0" borderId="0" xfId="7" quotePrefix="1" applyFont="1" applyAlignment="1" applyProtection="1">
      <alignment horizontal="left" vertical="top" wrapText="1"/>
    </xf>
    <xf numFmtId="164" fontId="35" fillId="10" borderId="1" xfId="0" applyNumberFormat="1" applyFont="1" applyFill="1" applyBorder="1" applyAlignment="1" applyProtection="1">
      <alignment horizontal="center" vertical="center"/>
      <protection locked="0"/>
    </xf>
  </cellXfs>
  <cellStyles count="23">
    <cellStyle name="40% - Accent1 2" xfId="16"/>
    <cellStyle name="40% - Accent1 2 2" xfId="21"/>
    <cellStyle name="40% - Accent4 2" xfId="17"/>
    <cellStyle name="40% - Accent4 2 2" xfId="22"/>
    <cellStyle name="60% - Accent2" xfId="10" builtinId="36"/>
    <cellStyle name="Accent1" xfId="9" builtinId="29"/>
    <cellStyle name="Accent4" xfId="11" builtinId="41"/>
    <cellStyle name="Accent6" xfId="12" builtinId="49"/>
    <cellStyle name="Comma 2" xfId="8"/>
    <cellStyle name="Comma 2 2" xfId="19"/>
    <cellStyle name="Currency" xfId="18" builtinId="4"/>
    <cellStyle name="Heading 2" xfId="5" builtinId="17"/>
    <cellStyle name="Heading 3" xfId="6" builtinId="18"/>
    <cellStyle name="Heading 4" xfId="2" builtinId="19"/>
    <cellStyle name="Hyperlink" xfId="4" builtinId="8"/>
    <cellStyle name="Input" xfId="3" builtinId="20"/>
    <cellStyle name="Neutral 2" xfId="15"/>
    <cellStyle name="Normal" xfId="0" builtinId="0"/>
    <cellStyle name="Normal 2" xfId="7"/>
    <cellStyle name="Normal 3" xfId="13"/>
    <cellStyle name="Normal 3 2" xfId="20"/>
    <cellStyle name="Normal_Sheet1" xfId="1"/>
    <cellStyle name="Text_CEPATNEI" xfId="14"/>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FFBE82"/>
      <color rgb="FFFFCC99"/>
      <color rgb="FFB4FFCC"/>
      <color rgb="FFB8D2BB"/>
      <color rgb="FF91FFCC"/>
      <color rgb="FF8CFFCC"/>
      <color rgb="FFC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xmlns=""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xmlns="" id="{00000000-0008-0000-0C00-000002000000}"/>
            </a:ext>
          </a:extLst>
        </xdr:cNvPr>
        <xdr:cNvSpPr txBox="1"/>
      </xdr:nvSpPr>
      <xdr:spPr>
        <a:xfrm>
          <a:off x="187326" y="8775701"/>
          <a:ext cx="8248650" cy="1089025"/>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H25"/>
  <sheetViews>
    <sheetView showGridLines="0" tabSelected="1" zoomScale="85" zoomScaleNormal="85" zoomScaleSheetLayoutView="100" workbookViewId="0">
      <selection activeCell="A10" sqref="A10"/>
    </sheetView>
  </sheetViews>
  <sheetFormatPr defaultRowHeight="12.75" x14ac:dyDescent="0.2"/>
  <cols>
    <col min="1" max="1" width="70.28515625" customWidth="1"/>
    <col min="2" max="2" width="42.28515625" customWidth="1"/>
    <col min="3" max="3" width="28" customWidth="1"/>
    <col min="4" max="4" width="18.28515625" customWidth="1"/>
    <col min="5" max="5" width="21.5703125" customWidth="1"/>
  </cols>
  <sheetData>
    <row r="1" spans="1:8" x14ac:dyDescent="0.2">
      <c r="A1" s="19"/>
      <c r="B1" s="19"/>
      <c r="C1" s="19"/>
      <c r="D1" s="19"/>
      <c r="E1" s="19"/>
    </row>
    <row r="2" spans="1:8" ht="16.5" x14ac:dyDescent="0.2">
      <c r="A2" s="105" t="s">
        <v>362</v>
      </c>
      <c r="B2" s="49"/>
      <c r="C2" s="49"/>
      <c r="D2" s="49"/>
      <c r="E2" s="49"/>
    </row>
    <row r="3" spans="1:8" ht="15" x14ac:dyDescent="0.2">
      <c r="A3" s="53"/>
      <c r="B3" s="100" t="s">
        <v>363</v>
      </c>
      <c r="C3" s="99" t="s">
        <v>364</v>
      </c>
      <c r="D3" s="99" t="s">
        <v>22</v>
      </c>
      <c r="E3" s="99" t="s">
        <v>21</v>
      </c>
    </row>
    <row r="4" spans="1:8" ht="15" x14ac:dyDescent="0.2">
      <c r="A4" s="50" t="s">
        <v>362</v>
      </c>
      <c r="B4" s="25" t="s">
        <v>557</v>
      </c>
      <c r="C4" s="25" t="s">
        <v>531</v>
      </c>
      <c r="D4" s="25" t="s">
        <v>532</v>
      </c>
      <c r="E4" s="25" t="s">
        <v>361</v>
      </c>
    </row>
    <row r="5" spans="1:8" x14ac:dyDescent="0.2">
      <c r="A5" s="49"/>
      <c r="B5" s="49"/>
      <c r="C5" s="49"/>
      <c r="D5" s="49"/>
      <c r="E5" s="49"/>
    </row>
    <row r="6" spans="1:8" ht="16.5" x14ac:dyDescent="0.2">
      <c r="A6" s="52" t="s">
        <v>16</v>
      </c>
      <c r="B6" s="49"/>
      <c r="C6" s="49"/>
      <c r="D6" s="49"/>
      <c r="E6" s="49"/>
    </row>
    <row r="7" spans="1:8" ht="15" x14ac:dyDescent="0.2">
      <c r="A7" s="54" t="s">
        <v>17</v>
      </c>
      <c r="B7" s="176" t="s">
        <v>18</v>
      </c>
      <c r="C7" s="176"/>
      <c r="D7" s="176"/>
      <c r="E7" s="176"/>
    </row>
    <row r="8" spans="1:8" ht="30" customHeight="1" x14ac:dyDescent="0.2">
      <c r="A8" s="58" t="s">
        <v>533</v>
      </c>
      <c r="B8" s="171" t="s">
        <v>534</v>
      </c>
      <c r="C8" s="171"/>
      <c r="D8" s="171"/>
      <c r="E8" s="171"/>
    </row>
    <row r="9" spans="1:8" ht="30" customHeight="1" x14ac:dyDescent="0.2">
      <c r="A9" s="58" t="s">
        <v>266</v>
      </c>
      <c r="B9" s="171"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Energy Assets Networks Limited - GSP_M Licence area.</v>
      </c>
      <c r="C9" s="171"/>
      <c r="D9" s="171"/>
      <c r="E9" s="171"/>
    </row>
    <row r="10" spans="1:8" ht="30" customHeight="1" x14ac:dyDescent="0.2">
      <c r="A10" s="58" t="s">
        <v>267</v>
      </c>
      <c r="B10" s="171" t="s">
        <v>20</v>
      </c>
      <c r="C10" s="171"/>
      <c r="D10" s="171"/>
      <c r="E10" s="171"/>
    </row>
    <row r="11" spans="1:8" ht="61.5" customHeight="1" x14ac:dyDescent="0.2">
      <c r="A11" s="58" t="s">
        <v>268</v>
      </c>
      <c r="B11" s="171"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Energy Assets Networks Limited - GSP_M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171"/>
      <c r="D11" s="171"/>
      <c r="E11" s="171"/>
      <c r="F11" s="170"/>
      <c r="G11" s="170"/>
      <c r="H11" s="170"/>
    </row>
    <row r="12" spans="1:8" ht="86.25" customHeight="1" x14ac:dyDescent="0.2">
      <c r="A12" s="58" t="s">
        <v>29</v>
      </c>
      <c r="B12" s="174" t="s">
        <v>376</v>
      </c>
      <c r="C12" s="174"/>
      <c r="D12" s="174"/>
      <c r="E12" s="174"/>
    </row>
    <row r="13" spans="1:8" ht="46.5" customHeight="1" x14ac:dyDescent="0.2">
      <c r="A13" s="58" t="s">
        <v>377</v>
      </c>
      <c r="B13" s="171"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Energy Assets Networks Limited - GSP_M Licence area.</v>
      </c>
      <c r="C13" s="171"/>
      <c r="D13" s="171"/>
      <c r="E13" s="171"/>
    </row>
    <row r="14" spans="1:8" ht="29.25" customHeight="1" x14ac:dyDescent="0.2">
      <c r="A14" s="158" t="s">
        <v>535</v>
      </c>
      <c r="B14" s="171" t="s">
        <v>536</v>
      </c>
      <c r="C14" s="171"/>
      <c r="D14" s="171"/>
      <c r="E14" s="171"/>
    </row>
    <row r="15" spans="1:8" ht="30" customHeight="1" x14ac:dyDescent="0.2">
      <c r="A15" s="58" t="s">
        <v>256</v>
      </c>
      <c r="B15" s="171" t="s">
        <v>537</v>
      </c>
      <c r="C15" s="171"/>
      <c r="D15" s="171"/>
      <c r="E15" s="171"/>
    </row>
    <row r="16" spans="1:8" ht="30" customHeight="1" x14ac:dyDescent="0.2">
      <c r="A16" s="58" t="s">
        <v>313</v>
      </c>
      <c r="B16" s="171" t="s">
        <v>312</v>
      </c>
      <c r="C16" s="171"/>
      <c r="D16" s="171"/>
      <c r="E16" s="171"/>
    </row>
    <row r="17" spans="1:5" x14ac:dyDescent="0.2">
      <c r="A17" s="49"/>
      <c r="B17" s="49"/>
      <c r="C17" s="49"/>
      <c r="D17" s="49"/>
      <c r="E17" s="49"/>
    </row>
    <row r="18" spans="1:5" ht="15" x14ac:dyDescent="0.2">
      <c r="A18" s="55" t="s">
        <v>27</v>
      </c>
      <c r="B18" s="49"/>
      <c r="C18" s="49"/>
      <c r="D18" s="49"/>
      <c r="E18" s="49"/>
    </row>
    <row r="19" spans="1:5" ht="15" x14ac:dyDescent="0.2">
      <c r="A19" s="54"/>
      <c r="B19" s="175"/>
      <c r="C19" s="175"/>
      <c r="D19" s="175"/>
      <c r="E19" s="175"/>
    </row>
    <row r="20" spans="1:5" ht="32.25" customHeight="1" x14ac:dyDescent="0.2">
      <c r="A20" s="172" t="s">
        <v>296</v>
      </c>
      <c r="B20" s="173"/>
      <c r="C20" s="173"/>
      <c r="D20" s="173"/>
      <c r="E20" s="173"/>
    </row>
    <row r="21" spans="1:5" x14ac:dyDescent="0.2">
      <c r="A21" s="49"/>
      <c r="B21" s="49"/>
      <c r="C21" s="49"/>
      <c r="D21" s="49"/>
      <c r="E21" s="49"/>
    </row>
    <row r="22" spans="1:5" ht="15" x14ac:dyDescent="0.2">
      <c r="A22" s="56" t="s">
        <v>28</v>
      </c>
      <c r="B22" s="49"/>
      <c r="C22" s="49"/>
      <c r="D22" s="49"/>
      <c r="E22" s="49"/>
    </row>
    <row r="23" spans="1:5" ht="15" x14ac:dyDescent="0.2">
      <c r="A23" s="51"/>
      <c r="B23" s="175"/>
      <c r="C23" s="175"/>
      <c r="D23" s="175"/>
      <c r="E23" s="175"/>
    </row>
    <row r="24" spans="1:5" ht="28.5" customHeight="1" x14ac:dyDescent="0.2">
      <c r="A24" s="172" t="s">
        <v>269</v>
      </c>
      <c r="B24" s="173"/>
      <c r="C24" s="173"/>
      <c r="D24" s="173"/>
      <c r="E24" s="173"/>
    </row>
    <row r="25" spans="1:5" ht="28.5" customHeight="1" x14ac:dyDescent="0.2">
      <c r="A25" s="169" t="s">
        <v>360</v>
      </c>
      <c r="B25" s="169"/>
      <c r="C25" s="169"/>
      <c r="D25" s="169"/>
      <c r="E25" s="169"/>
    </row>
  </sheetData>
  <customSheetViews>
    <customSheetView guid="{5032A364-B81A-48DA-88DA-AB3B86B47EE9}">
      <selection activeCell="A12" sqref="A12"/>
      <pageMargins left="0.7" right="0.7" top="0.75" bottom="0.75" header="0.3" footer="0.3"/>
    </customSheetView>
  </customSheetViews>
  <mergeCells count="16">
    <mergeCell ref="B8:E8"/>
    <mergeCell ref="B9:E9"/>
    <mergeCell ref="B10:E10"/>
    <mergeCell ref="B11:E11"/>
    <mergeCell ref="B7:E7"/>
    <mergeCell ref="A25:E25"/>
    <mergeCell ref="F11:H11"/>
    <mergeCell ref="B15:E15"/>
    <mergeCell ref="A20:E20"/>
    <mergeCell ref="A24:E24"/>
    <mergeCell ref="B12:E12"/>
    <mergeCell ref="B14:E14"/>
    <mergeCell ref="B13:E13"/>
    <mergeCell ref="B16:E16"/>
    <mergeCell ref="B19:E19"/>
    <mergeCell ref="B23:E23"/>
  </mergeCells>
  <hyperlinks>
    <hyperlink ref="A8" location="'Annex 1 LV and HV charges'!A1" display="Annex 1 LV and HV charges"/>
    <hyperlink ref="A9" location="'Annex 2 EHV charges'!A1" display="Annex 2 EHV charges"/>
    <hyperlink ref="A10" location="'Annex 3 Preserved charges'!A1" display="Annex 3 Preserved charges"/>
    <hyperlink ref="A11" location="'Annex 4 LDNO charges'!A1" display="Annex 4 LDNO charges"/>
    <hyperlink ref="A12" location="'Annex 5 LLFs'!A1" display="Annex 5 LLFs"/>
    <hyperlink ref="A15" location="'Nodal prices'!A1" display="Nodal prices"/>
    <hyperlink ref="A13" location="'Annex 6 New or Amended EHV'!A1" display="Annex 6  Charges for New or Amended Designated EHV Properties"/>
    <hyperlink ref="A16" location="'Charge Calculator'!B10" display="Charge calculator"/>
    <hyperlink ref="A14" location="'Annex 7 Pass-Through Costs'!A1" display="Annex 7  Fixed adders for Supplier of Last Resort and Eligible Bad Debt pass-through costs"/>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F67"/>
  <sheetViews>
    <sheetView zoomScaleNormal="100" zoomScaleSheetLayoutView="100" workbookViewId="0">
      <selection activeCell="A20" sqref="A20"/>
    </sheetView>
  </sheetViews>
  <sheetFormatPr defaultColWidth="9.28515625" defaultRowHeight="27.75" customHeight="1" x14ac:dyDescent="0.2"/>
  <cols>
    <col min="1" max="1" width="54.7109375" style="136" customWidth="1"/>
    <col min="2" max="2" width="17.5703125" style="138" customWidth="1"/>
    <col min="3" max="3" width="6.7109375" style="136" customWidth="1"/>
    <col min="4" max="6" width="17.5703125" style="138" customWidth="1"/>
    <col min="7" max="16384" width="9.28515625" style="136"/>
  </cols>
  <sheetData>
    <row r="1" spans="1:6" ht="27.75" customHeight="1" x14ac:dyDescent="0.2">
      <c r="A1" s="37" t="s">
        <v>19</v>
      </c>
      <c r="B1" s="235"/>
      <c r="C1" s="235"/>
      <c r="D1" s="135"/>
      <c r="E1" s="135"/>
      <c r="F1" s="135"/>
    </row>
    <row r="2" spans="1:6" ht="35.1" customHeight="1" x14ac:dyDescent="0.2">
      <c r="A2" s="200" t="str">
        <f>Overview!B4&amp; " - Effective from "&amp;Overview!D4&amp;" - "&amp;Overview!E4&amp;CHAR(10)&amp;" Supplier of Last Resort and Eligible Bad Debt Pass-Through Costs"</f>
        <v>Energy Assets Networks Limited - GSP_M - Effective from 1 April 2021 - Final
 Supplier of Last Resort and Eligible Bad Debt Pass-Through Costs</v>
      </c>
      <c r="B2" s="201"/>
      <c r="C2" s="201"/>
      <c r="D2" s="201"/>
      <c r="E2" s="201"/>
      <c r="F2" s="202"/>
    </row>
    <row r="3" spans="1:6" s="137" customFormat="1" ht="21" customHeight="1" x14ac:dyDescent="0.2">
      <c r="A3" s="66"/>
      <c r="B3" s="66"/>
      <c r="C3" s="66"/>
      <c r="D3" s="66"/>
      <c r="E3" s="66"/>
      <c r="F3" s="66"/>
    </row>
    <row r="4" spans="1:6" ht="78.75" customHeight="1" x14ac:dyDescent="0.2">
      <c r="A4" s="24" t="s">
        <v>365</v>
      </c>
      <c r="B4" s="126" t="s">
        <v>514</v>
      </c>
      <c r="C4" s="126" t="s">
        <v>24</v>
      </c>
      <c r="D4" s="126" t="s">
        <v>515</v>
      </c>
      <c r="E4" s="126" t="s">
        <v>516</v>
      </c>
      <c r="F4" s="126" t="s">
        <v>517</v>
      </c>
    </row>
    <row r="5" spans="1:6" ht="32.25" customHeight="1" x14ac:dyDescent="0.2">
      <c r="A5" s="12" t="s">
        <v>386</v>
      </c>
      <c r="B5" s="114"/>
      <c r="C5" s="48" t="str">
        <f>IFERROR(INDEX('Annex 1 LV, HV and UMS charges'!$C$12:$C$30,MATCH($A5,'Annex 1 LV, HV and UMS charges'!$A$12:$A$294,0)),INDEX('Annex 4 LDNO charges'!$C$12:$C$118,MATCH($A5,'Annex 4 LDNO charges'!$A$12:$A$118,0)))</f>
        <v>0, 1, 2</v>
      </c>
      <c r="D5" s="159">
        <v>6.7105309859359311E-3</v>
      </c>
      <c r="E5" s="159"/>
      <c r="F5" s="159">
        <v>0.15092271234655699</v>
      </c>
    </row>
    <row r="6" spans="1:6" ht="27" customHeight="1" x14ac:dyDescent="0.2">
      <c r="A6" s="12" t="s">
        <v>389</v>
      </c>
      <c r="B6" s="114"/>
      <c r="C6" s="48" t="str">
        <f>IFERROR(INDEX('Annex 1 LV, HV and UMS charges'!$C$12:$C$30,MATCH($A6,'Annex 1 LV, HV and UMS charges'!$A$12:$A$294,0)),INDEX('Annex 4 LDNO charges'!$C$12:$C$118,MATCH($A6,'Annex 4 LDNO charges'!$A$12:$A$118,0)))</f>
        <v>0, 3, 4, 5-8</v>
      </c>
      <c r="D6" s="110">
        <v>0</v>
      </c>
      <c r="E6" s="110"/>
      <c r="F6" s="159">
        <v>0.15092271234655699</v>
      </c>
    </row>
    <row r="7" spans="1:6" ht="27" customHeight="1" x14ac:dyDescent="0.2">
      <c r="A7" s="12" t="s">
        <v>392</v>
      </c>
      <c r="B7" s="114"/>
      <c r="C7" s="48">
        <f>IFERROR(INDEX('Annex 1 LV, HV and UMS charges'!$C$12:$C$30,MATCH($A7,'Annex 1 LV, HV and UMS charges'!$A$12:$A$294,0)),INDEX('Annex 4 LDNO charges'!$C$12:$C$118,MATCH($A7,'Annex 4 LDNO charges'!$A$12:$A$118,0)))</f>
        <v>0</v>
      </c>
      <c r="D7" s="110">
        <v>0</v>
      </c>
      <c r="E7" s="110"/>
      <c r="F7" s="159">
        <v>0.15092271234655699</v>
      </c>
    </row>
    <row r="8" spans="1:6" ht="27" customHeight="1" x14ac:dyDescent="0.2">
      <c r="A8" s="12" t="s">
        <v>393</v>
      </c>
      <c r="B8" s="114"/>
      <c r="C8" s="48">
        <f>IFERROR(INDEX('Annex 1 LV, HV and UMS charges'!$C$12:$C$30,MATCH($A8,'Annex 1 LV, HV and UMS charges'!$A$12:$A$294,0)),INDEX('Annex 4 LDNO charges'!$C$12:$C$118,MATCH($A8,'Annex 4 LDNO charges'!$A$12:$A$118,0)))</f>
        <v>0</v>
      </c>
      <c r="D8" s="110">
        <v>0</v>
      </c>
      <c r="E8" s="110"/>
      <c r="F8" s="159">
        <v>0.15092271234655699</v>
      </c>
    </row>
    <row r="9" spans="1:6" ht="27" customHeight="1" x14ac:dyDescent="0.2">
      <c r="A9" s="12" t="s">
        <v>394</v>
      </c>
      <c r="B9" s="114"/>
      <c r="C9" s="48">
        <f>IFERROR(INDEX('Annex 1 LV, HV and UMS charges'!$C$12:$C$30,MATCH($A9,'Annex 1 LV, HV and UMS charges'!$A$12:$A$294,0)),INDEX('Annex 4 LDNO charges'!$C$12:$C$118,MATCH($A9,'Annex 4 LDNO charges'!$A$12:$A$118,0)))</f>
        <v>0</v>
      </c>
      <c r="D9" s="110">
        <v>0</v>
      </c>
      <c r="E9" s="110"/>
      <c r="F9" s="159">
        <v>0.15092271234655699</v>
      </c>
    </row>
    <row r="10" spans="1:6" ht="27" customHeight="1" x14ac:dyDescent="0.2">
      <c r="A10" s="12" t="s">
        <v>395</v>
      </c>
      <c r="B10" s="114"/>
      <c r="C10" s="48">
        <f>IFERROR(INDEX('Annex 1 LV, HV and UMS charges'!$C$12:$C$30,MATCH($A10,'Annex 1 LV, HV and UMS charges'!$A$12:$A$294,0)),INDEX('Annex 4 LDNO charges'!$C$12:$C$118,MATCH($A10,'Annex 4 LDNO charges'!$A$12:$A$118,0)))</f>
        <v>0</v>
      </c>
      <c r="D10" s="110"/>
      <c r="E10" s="110"/>
      <c r="F10" s="159">
        <v>0.15092271234655699</v>
      </c>
    </row>
    <row r="11" spans="1:6" ht="27" customHeight="1" x14ac:dyDescent="0.2">
      <c r="A11" s="12" t="s">
        <v>396</v>
      </c>
      <c r="B11" s="114"/>
      <c r="C11" s="48">
        <f>IFERROR(INDEX('Annex 1 LV, HV and UMS charges'!$C$12:$C$30,MATCH($A11,'Annex 1 LV, HV and UMS charges'!$A$12:$A$294,0)),INDEX('Annex 4 LDNO charges'!$C$12:$C$118,MATCH($A11,'Annex 4 LDNO charges'!$A$12:$A$118,0)))</f>
        <v>0</v>
      </c>
      <c r="D11" s="110"/>
      <c r="E11" s="110"/>
      <c r="F11" s="159">
        <v>0.15092271234655699</v>
      </c>
    </row>
    <row r="12" spans="1:6" ht="27" customHeight="1" x14ac:dyDescent="0.2">
      <c r="A12" s="12" t="s">
        <v>397</v>
      </c>
      <c r="B12" s="114"/>
      <c r="C12" s="48">
        <f>IFERROR(INDEX('Annex 1 LV, HV and UMS charges'!$C$12:$C$30,MATCH($A12,'Annex 1 LV, HV and UMS charges'!$A$12:$A$294,0)),INDEX('Annex 4 LDNO charges'!$C$12:$C$118,MATCH($A12,'Annex 4 LDNO charges'!$A$12:$A$118,0)))</f>
        <v>0</v>
      </c>
      <c r="D12" s="110"/>
      <c r="E12" s="110"/>
      <c r="F12" s="159">
        <v>0.15092271234655699</v>
      </c>
    </row>
    <row r="13" spans="1:6" ht="27" customHeight="1" x14ac:dyDescent="0.2">
      <c r="A13" s="133" t="s">
        <v>408</v>
      </c>
      <c r="B13" s="114"/>
      <c r="C13" s="48" t="str">
        <f>IFERROR(INDEX('Annex 1 LV, HV and UMS charges'!$C$12:$C$30,MATCH($A13,'Annex 1 LV, HV and UMS charges'!$A$12:$A$294,0)),INDEX('Annex 4 LDNO charges'!$C$12:$C$118,MATCH($A13,'Annex 4 LDNO charges'!$A$12:$A$118,0)))</f>
        <v>0, 1, 2</v>
      </c>
      <c r="D13" s="159">
        <v>6.7105309859359311E-3</v>
      </c>
      <c r="E13" s="159"/>
      <c r="F13" s="159">
        <v>0.15092271234655699</v>
      </c>
    </row>
    <row r="14" spans="1:6" ht="27" customHeight="1" x14ac:dyDescent="0.2">
      <c r="A14" s="133" t="s">
        <v>410</v>
      </c>
      <c r="B14" s="114"/>
      <c r="C14" s="48" t="str">
        <f>IFERROR(INDEX('Annex 1 LV, HV and UMS charges'!$C$12:$C$30,MATCH($A14,'Annex 1 LV, HV and UMS charges'!$A$12:$A$294,0)),INDEX('Annex 4 LDNO charges'!$C$12:$C$118,MATCH($A14,'Annex 4 LDNO charges'!$A$12:$A$118,0)))</f>
        <v>0, 3, 4, 5-8</v>
      </c>
      <c r="D14" s="110">
        <v>0</v>
      </c>
      <c r="E14" s="110"/>
      <c r="F14" s="159">
        <v>0.15092271234655699</v>
      </c>
    </row>
    <row r="15" spans="1:6" ht="27" customHeight="1" x14ac:dyDescent="0.2">
      <c r="A15" s="133" t="s">
        <v>412</v>
      </c>
      <c r="B15" s="114"/>
      <c r="C15" s="48">
        <f>IFERROR(INDEX('Annex 1 LV, HV and UMS charges'!$C$12:$C$30,MATCH($A15,'Annex 1 LV, HV and UMS charges'!$A$12:$A$294,0)),INDEX('Annex 4 LDNO charges'!$C$12:$C$118,MATCH($A15,'Annex 4 LDNO charges'!$A$12:$A$118,0)))</f>
        <v>0</v>
      </c>
      <c r="D15" s="110">
        <v>0</v>
      </c>
      <c r="E15" s="110"/>
      <c r="F15" s="159">
        <v>0.15092271234655699</v>
      </c>
    </row>
    <row r="16" spans="1:6" ht="27" customHeight="1" x14ac:dyDescent="0.2">
      <c r="A16" s="21" t="s">
        <v>413</v>
      </c>
      <c r="B16" s="114"/>
      <c r="C16" s="48">
        <v>0</v>
      </c>
      <c r="D16" s="110"/>
      <c r="E16" s="110"/>
      <c r="F16" s="159">
        <v>0.15092271234655699</v>
      </c>
    </row>
    <row r="17" spans="1:6" ht="27" customHeight="1" x14ac:dyDescent="0.2">
      <c r="A17" s="21" t="s">
        <v>418</v>
      </c>
      <c r="B17" s="114"/>
      <c r="C17" s="48" t="str">
        <f>IFERROR(INDEX('Annex 1 LV, HV and UMS charges'!$C$12:$C$30,MATCH($A17,'Annex 1 LV, HV and UMS charges'!$A$12:$A$294,0)),INDEX('Annex 4 LDNO charges'!$C$12:$C$118,MATCH($A17,'Annex 4 LDNO charges'!$A$12:$A$118,0)))</f>
        <v>0, 1, 2</v>
      </c>
      <c r="D17" s="159">
        <v>6.7105309859359311E-3</v>
      </c>
      <c r="E17" s="159"/>
      <c r="F17" s="159">
        <v>0.15092271234655699</v>
      </c>
    </row>
    <row r="18" spans="1:6" ht="27.75" customHeight="1" x14ac:dyDescent="0.2">
      <c r="A18" s="21" t="s">
        <v>420</v>
      </c>
      <c r="B18" s="114"/>
      <c r="C18" s="48" t="str">
        <f>IFERROR(INDEX('Annex 1 LV, HV and UMS charges'!$C$12:$C$30,MATCH($A18,'Annex 1 LV, HV and UMS charges'!$A$12:$A$294,0)),INDEX('Annex 4 LDNO charges'!$C$12:$C$118,MATCH($A18,'Annex 4 LDNO charges'!$A$12:$A$118,0)))</f>
        <v>0, 3, 4, 5-8</v>
      </c>
      <c r="D18" s="110">
        <v>0</v>
      </c>
      <c r="E18" s="110"/>
      <c r="F18" s="159">
        <v>0.15092271234655699</v>
      </c>
    </row>
    <row r="19" spans="1:6" ht="27.75" customHeight="1" x14ac:dyDescent="0.2">
      <c r="A19" s="21" t="s">
        <v>422</v>
      </c>
      <c r="B19" s="114"/>
      <c r="C19" s="48">
        <f>IFERROR(INDEX('Annex 1 LV, HV and UMS charges'!$C$12:$C$30,MATCH($A19,'Annex 1 LV, HV and UMS charges'!$A$12:$A$294,0)),INDEX('Annex 4 LDNO charges'!$C$12:$C$118,MATCH($A19,'Annex 4 LDNO charges'!$A$12:$A$118,0)))</f>
        <v>0</v>
      </c>
      <c r="D19" s="110">
        <v>0</v>
      </c>
      <c r="E19" s="110"/>
      <c r="F19" s="159">
        <v>0.15092271234655699</v>
      </c>
    </row>
    <row r="20" spans="1:6" ht="27.75" customHeight="1" x14ac:dyDescent="0.2">
      <c r="A20" s="21" t="s">
        <v>423</v>
      </c>
      <c r="B20" s="114"/>
      <c r="C20" s="48">
        <f>IFERROR(INDEX('Annex 1 LV, HV and UMS charges'!$C$12:$C$30,MATCH($A20,'Annex 1 LV, HV and UMS charges'!$A$12:$A$294,0)),INDEX('Annex 4 LDNO charges'!$C$12:$C$118,MATCH($A20,'Annex 4 LDNO charges'!$A$12:$A$118,0)))</f>
        <v>0</v>
      </c>
      <c r="D20" s="110">
        <v>0</v>
      </c>
      <c r="E20" s="110"/>
      <c r="F20" s="159">
        <v>0.15092271234655699</v>
      </c>
    </row>
    <row r="21" spans="1:6" ht="27.75" customHeight="1" x14ac:dyDescent="0.2">
      <c r="A21" s="21" t="s">
        <v>424</v>
      </c>
      <c r="B21" s="114"/>
      <c r="C21" s="48">
        <f>IFERROR(INDEX('Annex 1 LV, HV and UMS charges'!$C$12:$C$30,MATCH($A21,'Annex 1 LV, HV and UMS charges'!$A$12:$A$294,0)),INDEX('Annex 4 LDNO charges'!$C$12:$C$118,MATCH($A21,'Annex 4 LDNO charges'!$A$12:$A$118,0)))</f>
        <v>0</v>
      </c>
      <c r="D21" s="110">
        <v>0</v>
      </c>
      <c r="E21" s="110"/>
      <c r="F21" s="159">
        <v>0.15092271234655699</v>
      </c>
    </row>
    <row r="22" spans="1:6" ht="27.75" customHeight="1" x14ac:dyDescent="0.2">
      <c r="A22" s="21" t="s">
        <v>425</v>
      </c>
      <c r="B22" s="114"/>
      <c r="C22" s="48">
        <f>IFERROR(INDEX('Annex 1 LV, HV and UMS charges'!$C$12:$C$30,MATCH($A22,'Annex 1 LV, HV and UMS charges'!$A$12:$A$294,0)),INDEX('Annex 4 LDNO charges'!$C$12:$C$118,MATCH($A22,'Annex 4 LDNO charges'!$A$12:$A$118,0)))</f>
        <v>0</v>
      </c>
      <c r="D22" s="110"/>
      <c r="E22" s="110"/>
      <c r="F22" s="159">
        <v>0.15092271234655699</v>
      </c>
    </row>
    <row r="23" spans="1:6" ht="27.75" customHeight="1" x14ac:dyDescent="0.2">
      <c r="A23" s="21" t="s">
        <v>426</v>
      </c>
      <c r="B23" s="114"/>
      <c r="C23" s="48">
        <f>IFERROR(INDEX('Annex 1 LV, HV and UMS charges'!$C$12:$C$30,MATCH($A23,'Annex 1 LV, HV and UMS charges'!$A$12:$A$294,0)),INDEX('Annex 4 LDNO charges'!$C$12:$C$118,MATCH($A23,'Annex 4 LDNO charges'!$A$12:$A$118,0)))</f>
        <v>0</v>
      </c>
      <c r="D23" s="110"/>
      <c r="E23" s="110"/>
      <c r="F23" s="159">
        <v>0.15092271234655699</v>
      </c>
    </row>
    <row r="24" spans="1:6" ht="27.75" customHeight="1" x14ac:dyDescent="0.2">
      <c r="A24" s="21" t="s">
        <v>427</v>
      </c>
      <c r="B24" s="114"/>
      <c r="C24" s="48">
        <f>IFERROR(INDEX('Annex 1 LV, HV and UMS charges'!$C$12:$C$30,MATCH($A24,'Annex 1 LV, HV and UMS charges'!$A$12:$A$294,0)),INDEX('Annex 4 LDNO charges'!$C$12:$C$118,MATCH($A24,'Annex 4 LDNO charges'!$A$12:$A$118,0)))</f>
        <v>0</v>
      </c>
      <c r="D24" s="110"/>
      <c r="E24" s="110"/>
      <c r="F24" s="159">
        <v>0.15092271234655699</v>
      </c>
    </row>
    <row r="25" spans="1:6" ht="27.75" customHeight="1" x14ac:dyDescent="0.2">
      <c r="A25" s="133" t="s">
        <v>434</v>
      </c>
      <c r="B25" s="114"/>
      <c r="C25" s="48" t="str">
        <f>IFERROR(INDEX('Annex 1 LV, HV and UMS charges'!$C$12:$C$30,MATCH($A25,'Annex 1 LV, HV and UMS charges'!$A$12:$A$294,0)),INDEX('Annex 4 LDNO charges'!$C$12:$C$118,MATCH($A25,'Annex 4 LDNO charges'!$A$12:$A$118,0)))</f>
        <v>0, 1, 2</v>
      </c>
      <c r="D25" s="159">
        <v>6.7105309859359311E-3</v>
      </c>
      <c r="E25" s="159"/>
      <c r="F25" s="159">
        <v>0.15092271234655699</v>
      </c>
    </row>
    <row r="26" spans="1:6" ht="27.75" customHeight="1" x14ac:dyDescent="0.2">
      <c r="A26" s="133" t="s">
        <v>436</v>
      </c>
      <c r="B26" s="114"/>
      <c r="C26" s="48" t="str">
        <f>IFERROR(INDEX('Annex 1 LV, HV and UMS charges'!$C$12:$C$30,MATCH($A26,'Annex 1 LV, HV and UMS charges'!$A$12:$A$294,0)),INDEX('Annex 4 LDNO charges'!$C$12:$C$118,MATCH($A26,'Annex 4 LDNO charges'!$A$12:$A$118,0)))</f>
        <v>0, 3, 4, 5-8</v>
      </c>
      <c r="D26" s="110">
        <v>0</v>
      </c>
      <c r="E26" s="110"/>
      <c r="F26" s="159">
        <v>0.15092271234655699</v>
      </c>
    </row>
    <row r="27" spans="1:6" ht="27.75" customHeight="1" x14ac:dyDescent="0.2">
      <c r="A27" s="133" t="s">
        <v>438</v>
      </c>
      <c r="B27" s="114"/>
      <c r="C27" s="48">
        <f>IFERROR(INDEX('Annex 1 LV, HV and UMS charges'!$C$12:$C$30,MATCH($A27,'Annex 1 LV, HV and UMS charges'!$A$12:$A$294,0)),INDEX('Annex 4 LDNO charges'!$C$12:$C$118,MATCH($A27,'Annex 4 LDNO charges'!$A$12:$A$118,0)))</f>
        <v>0</v>
      </c>
      <c r="D27" s="110">
        <v>0</v>
      </c>
      <c r="E27" s="110"/>
      <c r="F27" s="159">
        <v>0.15092271234655699</v>
      </c>
    </row>
    <row r="28" spans="1:6" ht="27.75" customHeight="1" x14ac:dyDescent="0.2">
      <c r="A28" s="133" t="s">
        <v>439</v>
      </c>
      <c r="B28" s="114"/>
      <c r="C28" s="48">
        <f>IFERROR(INDEX('Annex 1 LV, HV and UMS charges'!$C$12:$C$30,MATCH($A28,'Annex 1 LV, HV and UMS charges'!$A$12:$A$294,0)),INDEX('Annex 4 LDNO charges'!$C$12:$C$118,MATCH($A28,'Annex 4 LDNO charges'!$A$12:$A$118,0)))</f>
        <v>0</v>
      </c>
      <c r="D28" s="110">
        <v>0</v>
      </c>
      <c r="E28" s="110"/>
      <c r="F28" s="159">
        <v>0.15092271234655699</v>
      </c>
    </row>
    <row r="29" spans="1:6" ht="27.75" customHeight="1" x14ac:dyDescent="0.2">
      <c r="A29" s="133" t="s">
        <v>440</v>
      </c>
      <c r="B29" s="114"/>
      <c r="C29" s="48">
        <f>IFERROR(INDEX('Annex 1 LV, HV and UMS charges'!$C$12:$C$30,MATCH($A29,'Annex 1 LV, HV and UMS charges'!$A$12:$A$294,0)),INDEX('Annex 4 LDNO charges'!$C$12:$C$118,MATCH($A29,'Annex 4 LDNO charges'!$A$12:$A$118,0)))</f>
        <v>0</v>
      </c>
      <c r="D29" s="110">
        <v>0</v>
      </c>
      <c r="E29" s="110"/>
      <c r="F29" s="159">
        <v>0.15092271234655699</v>
      </c>
    </row>
    <row r="30" spans="1:6" ht="27.75" customHeight="1" x14ac:dyDescent="0.2">
      <c r="A30" s="133" t="s">
        <v>441</v>
      </c>
      <c r="B30" s="114"/>
      <c r="C30" s="48">
        <f>IFERROR(INDEX('Annex 1 LV, HV and UMS charges'!$C$12:$C$30,MATCH($A30,'Annex 1 LV, HV and UMS charges'!$A$12:$A$294,0)),INDEX('Annex 4 LDNO charges'!$C$12:$C$118,MATCH($A30,'Annex 4 LDNO charges'!$A$12:$A$118,0)))</f>
        <v>0</v>
      </c>
      <c r="D30" s="110"/>
      <c r="E30" s="110"/>
      <c r="F30" s="159">
        <v>0.15092271234655699</v>
      </c>
    </row>
    <row r="31" spans="1:6" ht="27.75" customHeight="1" x14ac:dyDescent="0.2">
      <c r="A31" s="133" t="s">
        <v>442</v>
      </c>
      <c r="B31" s="114"/>
      <c r="C31" s="48">
        <f>IFERROR(INDEX('Annex 1 LV, HV and UMS charges'!$C$12:$C$30,MATCH($A31,'Annex 1 LV, HV and UMS charges'!$A$12:$A$294,0)),INDEX('Annex 4 LDNO charges'!$C$12:$C$118,MATCH($A31,'Annex 4 LDNO charges'!$A$12:$A$118,0)))</f>
        <v>0</v>
      </c>
      <c r="D31" s="110"/>
      <c r="E31" s="110"/>
      <c r="F31" s="159">
        <v>0.15092271234655699</v>
      </c>
    </row>
    <row r="32" spans="1:6" ht="27.75" customHeight="1" x14ac:dyDescent="0.2">
      <c r="A32" s="133" t="s">
        <v>443</v>
      </c>
      <c r="B32" s="114"/>
      <c r="C32" s="48">
        <f>IFERROR(INDEX('Annex 1 LV, HV and UMS charges'!$C$12:$C$30,MATCH($A32,'Annex 1 LV, HV and UMS charges'!$A$12:$A$294,0)),INDEX('Annex 4 LDNO charges'!$C$12:$C$118,MATCH($A32,'Annex 4 LDNO charges'!$A$12:$A$118,0)))</f>
        <v>0</v>
      </c>
      <c r="D32" s="110"/>
      <c r="E32" s="110"/>
      <c r="F32" s="159">
        <v>0.15092271234655699</v>
      </c>
    </row>
    <row r="33" spans="1:6" ht="27.75" customHeight="1" x14ac:dyDescent="0.2">
      <c r="A33" s="133" t="s">
        <v>450</v>
      </c>
      <c r="B33" s="114"/>
      <c r="C33" s="48" t="str">
        <f>IFERROR(INDEX('Annex 1 LV, HV and UMS charges'!$C$12:$C$30,MATCH($A33,'Annex 1 LV, HV and UMS charges'!$A$12:$A$294,0)),INDEX('Annex 4 LDNO charges'!$C$12:$C$118,MATCH($A33,'Annex 4 LDNO charges'!$A$12:$A$118,0)))</f>
        <v>0, 1, 2</v>
      </c>
      <c r="D33" s="159">
        <v>6.7105309859359311E-3</v>
      </c>
      <c r="E33" s="159"/>
      <c r="F33" s="159">
        <v>0.15092271234655699</v>
      </c>
    </row>
    <row r="34" spans="1:6" ht="27.75" customHeight="1" x14ac:dyDescent="0.2">
      <c r="A34" s="133" t="s">
        <v>452</v>
      </c>
      <c r="B34" s="114"/>
      <c r="C34" s="48" t="str">
        <f>IFERROR(INDEX('Annex 1 LV, HV and UMS charges'!$C$12:$C$30,MATCH($A34,'Annex 1 LV, HV and UMS charges'!$A$12:$A$294,0)),INDEX('Annex 4 LDNO charges'!$C$12:$C$118,MATCH($A34,'Annex 4 LDNO charges'!$A$12:$A$118,0)))</f>
        <v>0, 3, 4, 5-8</v>
      </c>
      <c r="D34" s="110">
        <v>0</v>
      </c>
      <c r="E34" s="110"/>
      <c r="F34" s="159">
        <v>0.15092271234655699</v>
      </c>
    </row>
    <row r="35" spans="1:6" ht="27.75" customHeight="1" x14ac:dyDescent="0.2">
      <c r="A35" s="133" t="s">
        <v>454</v>
      </c>
      <c r="B35" s="114"/>
      <c r="C35" s="48">
        <f>IFERROR(INDEX('Annex 1 LV, HV and UMS charges'!$C$12:$C$30,MATCH($A35,'Annex 1 LV, HV and UMS charges'!$A$12:$A$294,0)),INDEX('Annex 4 LDNO charges'!$C$12:$C$118,MATCH($A35,'Annex 4 LDNO charges'!$A$12:$A$118,0)))</f>
        <v>0</v>
      </c>
      <c r="D35" s="110">
        <v>0</v>
      </c>
      <c r="E35" s="110"/>
      <c r="F35" s="159">
        <v>0.15092271234655699</v>
      </c>
    </row>
    <row r="36" spans="1:6" ht="27.75" customHeight="1" x14ac:dyDescent="0.2">
      <c r="A36" s="133" t="s">
        <v>455</v>
      </c>
      <c r="B36" s="114"/>
      <c r="C36" s="48">
        <f>IFERROR(INDEX('Annex 1 LV, HV and UMS charges'!$C$12:$C$30,MATCH($A36,'Annex 1 LV, HV and UMS charges'!$A$12:$A$294,0)),INDEX('Annex 4 LDNO charges'!$C$12:$C$118,MATCH($A36,'Annex 4 LDNO charges'!$A$12:$A$118,0)))</f>
        <v>0</v>
      </c>
      <c r="D36" s="110">
        <v>0</v>
      </c>
      <c r="E36" s="110"/>
      <c r="F36" s="159">
        <v>0.15092271234655699</v>
      </c>
    </row>
    <row r="37" spans="1:6" ht="27.75" customHeight="1" x14ac:dyDescent="0.2">
      <c r="A37" s="133" t="s">
        <v>456</v>
      </c>
      <c r="B37" s="114"/>
      <c r="C37" s="48">
        <f>IFERROR(INDEX('Annex 1 LV, HV and UMS charges'!$C$12:$C$30,MATCH($A37,'Annex 1 LV, HV and UMS charges'!$A$12:$A$294,0)),INDEX('Annex 4 LDNO charges'!$C$12:$C$118,MATCH($A37,'Annex 4 LDNO charges'!$A$12:$A$118,0)))</f>
        <v>0</v>
      </c>
      <c r="D37" s="110">
        <v>0</v>
      </c>
      <c r="E37" s="110"/>
      <c r="F37" s="159">
        <v>0.15092271234655699</v>
      </c>
    </row>
    <row r="38" spans="1:6" ht="27.75" customHeight="1" x14ac:dyDescent="0.2">
      <c r="A38" s="133" t="s">
        <v>457</v>
      </c>
      <c r="B38" s="114"/>
      <c r="C38" s="48">
        <f>IFERROR(INDEX('Annex 1 LV, HV and UMS charges'!$C$12:$C$30,MATCH($A38,'Annex 1 LV, HV and UMS charges'!$A$12:$A$294,0)),INDEX('Annex 4 LDNO charges'!$C$12:$C$118,MATCH($A38,'Annex 4 LDNO charges'!$A$12:$A$118,0)))</f>
        <v>0</v>
      </c>
      <c r="D38" s="110"/>
      <c r="E38" s="110"/>
      <c r="F38" s="159">
        <v>0.15092271234655699</v>
      </c>
    </row>
    <row r="39" spans="1:6" ht="27.75" customHeight="1" x14ac:dyDescent="0.2">
      <c r="A39" s="133" t="s">
        <v>458</v>
      </c>
      <c r="B39" s="114"/>
      <c r="C39" s="48">
        <f>IFERROR(INDEX('Annex 1 LV, HV and UMS charges'!$C$12:$C$30,MATCH($A39,'Annex 1 LV, HV and UMS charges'!$A$12:$A$294,0)),INDEX('Annex 4 LDNO charges'!$C$12:$C$118,MATCH($A39,'Annex 4 LDNO charges'!$A$12:$A$118,0)))</f>
        <v>0</v>
      </c>
      <c r="D39" s="110"/>
      <c r="E39" s="110"/>
      <c r="F39" s="159">
        <v>0.15092271234655699</v>
      </c>
    </row>
    <row r="40" spans="1:6" ht="27.75" customHeight="1" x14ac:dyDescent="0.2">
      <c r="A40" s="133" t="s">
        <v>459</v>
      </c>
      <c r="B40" s="114"/>
      <c r="C40" s="48">
        <f>IFERROR(INDEX('Annex 1 LV, HV and UMS charges'!$C$12:$C$30,MATCH($A40,'Annex 1 LV, HV and UMS charges'!$A$12:$A$294,0)),INDEX('Annex 4 LDNO charges'!$C$12:$C$118,MATCH($A40,'Annex 4 LDNO charges'!$A$12:$A$118,0)))</f>
        <v>0</v>
      </c>
      <c r="D40" s="110"/>
      <c r="E40" s="110"/>
      <c r="F40" s="159">
        <v>0.15092271234655699</v>
      </c>
    </row>
    <row r="41" spans="1:6" ht="27.75" customHeight="1" x14ac:dyDescent="0.2">
      <c r="A41" s="133" t="s">
        <v>466</v>
      </c>
      <c r="B41" s="114"/>
      <c r="C41" s="48" t="str">
        <f>IFERROR(INDEX('Annex 1 LV, HV and UMS charges'!$C$12:$C$30,MATCH($A41,'Annex 1 LV, HV and UMS charges'!$A$12:$A$294,0)),INDEX('Annex 4 LDNO charges'!$C$12:$C$118,MATCH($A41,'Annex 4 LDNO charges'!$A$12:$A$118,0)))</f>
        <v>0, 1, 2</v>
      </c>
      <c r="D41" s="159">
        <v>6.7105309859359311E-3</v>
      </c>
      <c r="E41" s="159"/>
      <c r="F41" s="159">
        <v>0.15092271234655699</v>
      </c>
    </row>
    <row r="42" spans="1:6" ht="27.75" customHeight="1" x14ac:dyDescent="0.2">
      <c r="A42" s="133" t="s">
        <v>468</v>
      </c>
      <c r="B42" s="114"/>
      <c r="C42" s="48" t="str">
        <f>IFERROR(INDEX('Annex 1 LV, HV and UMS charges'!$C$12:$C$30,MATCH($A42,'Annex 1 LV, HV and UMS charges'!$A$12:$A$294,0)),INDEX('Annex 4 LDNO charges'!$C$12:$C$118,MATCH($A42,'Annex 4 LDNO charges'!$A$12:$A$118,0)))</f>
        <v>0, 3, 4, 5-8</v>
      </c>
      <c r="D42" s="110">
        <v>0</v>
      </c>
      <c r="E42" s="110"/>
      <c r="F42" s="159">
        <v>0.15092271234655699</v>
      </c>
    </row>
    <row r="43" spans="1:6" ht="27.75" customHeight="1" x14ac:dyDescent="0.2">
      <c r="A43" s="133" t="s">
        <v>470</v>
      </c>
      <c r="B43" s="114"/>
      <c r="C43" s="48">
        <f>IFERROR(INDEX('Annex 1 LV, HV and UMS charges'!$C$12:$C$30,MATCH($A43,'Annex 1 LV, HV and UMS charges'!$A$12:$A$294,0)),INDEX('Annex 4 LDNO charges'!$C$12:$C$118,MATCH($A43,'Annex 4 LDNO charges'!$A$12:$A$118,0)))</f>
        <v>0</v>
      </c>
      <c r="D43" s="110">
        <v>0</v>
      </c>
      <c r="E43" s="110"/>
      <c r="F43" s="159">
        <v>0.15092271234655699</v>
      </c>
    </row>
    <row r="44" spans="1:6" ht="27.75" customHeight="1" x14ac:dyDescent="0.2">
      <c r="A44" s="133" t="s">
        <v>471</v>
      </c>
      <c r="B44" s="114"/>
      <c r="C44" s="48">
        <f>IFERROR(INDEX('Annex 1 LV, HV and UMS charges'!$C$12:$C$30,MATCH($A44,'Annex 1 LV, HV and UMS charges'!$A$12:$A$294,0)),INDEX('Annex 4 LDNO charges'!$C$12:$C$118,MATCH($A44,'Annex 4 LDNO charges'!$A$12:$A$118,0)))</f>
        <v>0</v>
      </c>
      <c r="D44" s="110">
        <v>0</v>
      </c>
      <c r="E44" s="110"/>
      <c r="F44" s="159">
        <v>0.15092271234655699</v>
      </c>
    </row>
    <row r="45" spans="1:6" ht="27.75" customHeight="1" x14ac:dyDescent="0.2">
      <c r="A45" s="133" t="s">
        <v>472</v>
      </c>
      <c r="B45" s="114"/>
      <c r="C45" s="48">
        <f>IFERROR(INDEX('Annex 1 LV, HV and UMS charges'!$C$12:$C$30,MATCH($A45,'Annex 1 LV, HV and UMS charges'!$A$12:$A$294,0)),INDEX('Annex 4 LDNO charges'!$C$12:$C$118,MATCH($A45,'Annex 4 LDNO charges'!$A$12:$A$118,0)))</f>
        <v>0</v>
      </c>
      <c r="D45" s="110">
        <v>0</v>
      </c>
      <c r="E45" s="110"/>
      <c r="F45" s="159">
        <v>0.15092271234655699</v>
      </c>
    </row>
    <row r="46" spans="1:6" ht="27.75" customHeight="1" x14ac:dyDescent="0.2">
      <c r="A46" s="133" t="s">
        <v>473</v>
      </c>
      <c r="B46" s="114"/>
      <c r="C46" s="48">
        <f>IFERROR(INDEX('Annex 1 LV, HV and UMS charges'!$C$12:$C$30,MATCH($A46,'Annex 1 LV, HV and UMS charges'!$A$12:$A$294,0)),INDEX('Annex 4 LDNO charges'!$C$12:$C$118,MATCH($A46,'Annex 4 LDNO charges'!$A$12:$A$118,0)))</f>
        <v>0</v>
      </c>
      <c r="D46" s="110"/>
      <c r="E46" s="110"/>
      <c r="F46" s="159">
        <v>0.15092271234655699</v>
      </c>
    </row>
    <row r="47" spans="1:6" ht="27.75" customHeight="1" x14ac:dyDescent="0.2">
      <c r="A47" s="133" t="s">
        <v>474</v>
      </c>
      <c r="B47" s="114"/>
      <c r="C47" s="48">
        <f>IFERROR(INDEX('Annex 1 LV, HV and UMS charges'!$C$12:$C$30,MATCH($A47,'Annex 1 LV, HV and UMS charges'!$A$12:$A$294,0)),INDEX('Annex 4 LDNO charges'!$C$12:$C$118,MATCH($A47,'Annex 4 LDNO charges'!$A$12:$A$118,0)))</f>
        <v>0</v>
      </c>
      <c r="D47" s="110"/>
      <c r="E47" s="110"/>
      <c r="F47" s="159">
        <v>0.15092271234655699</v>
      </c>
    </row>
    <row r="48" spans="1:6" ht="27.75" customHeight="1" x14ac:dyDescent="0.2">
      <c r="A48" s="133" t="s">
        <v>475</v>
      </c>
      <c r="B48" s="114"/>
      <c r="C48" s="48">
        <f>IFERROR(INDEX('Annex 1 LV, HV and UMS charges'!$C$12:$C$30,MATCH($A48,'Annex 1 LV, HV and UMS charges'!$A$12:$A$294,0)),INDEX('Annex 4 LDNO charges'!$C$12:$C$118,MATCH($A48,'Annex 4 LDNO charges'!$A$12:$A$118,0)))</f>
        <v>0</v>
      </c>
      <c r="D48" s="110"/>
      <c r="E48" s="110"/>
      <c r="F48" s="159">
        <v>0.15092271234655699</v>
      </c>
    </row>
    <row r="49" spans="1:6" ht="27.75" customHeight="1" x14ac:dyDescent="0.2">
      <c r="A49" s="133" t="s">
        <v>482</v>
      </c>
      <c r="B49" s="114"/>
      <c r="C49" s="48" t="str">
        <f>IFERROR(INDEX('Annex 1 LV, HV and UMS charges'!$C$12:$C$30,MATCH($A49,'Annex 1 LV, HV and UMS charges'!$A$12:$A$294,0)),INDEX('Annex 4 LDNO charges'!$C$12:$C$118,MATCH($A49,'Annex 4 LDNO charges'!$A$12:$A$118,0)))</f>
        <v>0, 1, 2</v>
      </c>
      <c r="D49" s="159">
        <v>6.7105309859359311E-3</v>
      </c>
      <c r="E49" s="159"/>
      <c r="F49" s="159">
        <v>0.15092271234655699</v>
      </c>
    </row>
    <row r="50" spans="1:6" ht="27.75" customHeight="1" x14ac:dyDescent="0.2">
      <c r="A50" s="133" t="s">
        <v>484</v>
      </c>
      <c r="B50" s="114"/>
      <c r="C50" s="48" t="str">
        <f>IFERROR(INDEX('Annex 1 LV, HV and UMS charges'!$C$12:$C$30,MATCH($A50,'Annex 1 LV, HV and UMS charges'!$A$12:$A$294,0)),INDEX('Annex 4 LDNO charges'!$C$12:$C$118,MATCH($A50,'Annex 4 LDNO charges'!$A$12:$A$118,0)))</f>
        <v>0, 3, 4, 5-8</v>
      </c>
      <c r="D50" s="110">
        <v>0</v>
      </c>
      <c r="E50" s="110"/>
      <c r="F50" s="159">
        <v>0.15092271234655699</v>
      </c>
    </row>
    <row r="51" spans="1:6" ht="27.75" customHeight="1" x14ac:dyDescent="0.2">
      <c r="A51" s="133" t="s">
        <v>486</v>
      </c>
      <c r="B51" s="114"/>
      <c r="C51" s="48">
        <f>IFERROR(INDEX('Annex 1 LV, HV and UMS charges'!$C$12:$C$30,MATCH($A51,'Annex 1 LV, HV and UMS charges'!$A$12:$A$294,0)),INDEX('Annex 4 LDNO charges'!$C$12:$C$118,MATCH($A51,'Annex 4 LDNO charges'!$A$12:$A$118,0)))</f>
        <v>0</v>
      </c>
      <c r="D51" s="110">
        <v>0</v>
      </c>
      <c r="E51" s="110"/>
      <c r="F51" s="159">
        <v>0.15092271234655699</v>
      </c>
    </row>
    <row r="52" spans="1:6" ht="27.75" customHeight="1" x14ac:dyDescent="0.2">
      <c r="A52" s="133" t="s">
        <v>487</v>
      </c>
      <c r="B52" s="114"/>
      <c r="C52" s="48">
        <f>IFERROR(INDEX('Annex 1 LV, HV and UMS charges'!$C$12:$C$30,MATCH($A52,'Annex 1 LV, HV and UMS charges'!$A$12:$A$294,0)),INDEX('Annex 4 LDNO charges'!$C$12:$C$118,MATCH($A52,'Annex 4 LDNO charges'!$A$12:$A$118,0)))</f>
        <v>0</v>
      </c>
      <c r="D52" s="110">
        <v>0</v>
      </c>
      <c r="E52" s="110"/>
      <c r="F52" s="159">
        <v>0.15092271234655699</v>
      </c>
    </row>
    <row r="53" spans="1:6" ht="27.75" customHeight="1" x14ac:dyDescent="0.2">
      <c r="A53" s="133" t="s">
        <v>488</v>
      </c>
      <c r="B53" s="114"/>
      <c r="C53" s="48">
        <f>IFERROR(INDEX('Annex 1 LV, HV and UMS charges'!$C$12:$C$30,MATCH($A53,'Annex 1 LV, HV and UMS charges'!$A$12:$A$294,0)),INDEX('Annex 4 LDNO charges'!$C$12:$C$118,MATCH($A53,'Annex 4 LDNO charges'!$A$12:$A$118,0)))</f>
        <v>0</v>
      </c>
      <c r="D53" s="110">
        <v>0</v>
      </c>
      <c r="E53" s="110"/>
      <c r="F53" s="159">
        <v>0.15092271234655699</v>
      </c>
    </row>
    <row r="54" spans="1:6" ht="27.75" customHeight="1" x14ac:dyDescent="0.2">
      <c r="A54" s="133" t="s">
        <v>489</v>
      </c>
      <c r="B54" s="114"/>
      <c r="C54" s="48">
        <f>IFERROR(INDEX('Annex 1 LV, HV and UMS charges'!$C$12:$C$30,MATCH($A54,'Annex 1 LV, HV and UMS charges'!$A$12:$A$294,0)),INDEX('Annex 4 LDNO charges'!$C$12:$C$118,MATCH($A54,'Annex 4 LDNO charges'!$A$12:$A$118,0)))</f>
        <v>0</v>
      </c>
      <c r="D54" s="110"/>
      <c r="E54" s="110"/>
      <c r="F54" s="159">
        <v>0.15092271234655699</v>
      </c>
    </row>
    <row r="55" spans="1:6" ht="27.75" customHeight="1" x14ac:dyDescent="0.2">
      <c r="A55" s="133" t="s">
        <v>490</v>
      </c>
      <c r="B55" s="114"/>
      <c r="C55" s="48">
        <f>IFERROR(INDEX('Annex 1 LV, HV and UMS charges'!$C$12:$C$30,MATCH($A55,'Annex 1 LV, HV and UMS charges'!$A$12:$A$294,0)),INDEX('Annex 4 LDNO charges'!$C$12:$C$118,MATCH($A55,'Annex 4 LDNO charges'!$A$12:$A$118,0)))</f>
        <v>0</v>
      </c>
      <c r="D55" s="110"/>
      <c r="E55" s="110"/>
      <c r="F55" s="159">
        <v>0.15092271234655699</v>
      </c>
    </row>
    <row r="56" spans="1:6" ht="27.75" customHeight="1" x14ac:dyDescent="0.2">
      <c r="A56" s="133" t="s">
        <v>491</v>
      </c>
      <c r="B56" s="114"/>
      <c r="C56" s="48">
        <f>IFERROR(INDEX('Annex 1 LV, HV and UMS charges'!$C$12:$C$30,MATCH($A56,'Annex 1 LV, HV and UMS charges'!$A$12:$A$294,0)),INDEX('Annex 4 LDNO charges'!$C$12:$C$118,MATCH($A56,'Annex 4 LDNO charges'!$A$12:$A$118,0)))</f>
        <v>0</v>
      </c>
      <c r="D56" s="110"/>
      <c r="E56" s="110"/>
      <c r="F56" s="159">
        <v>0.15092271234655699</v>
      </c>
    </row>
    <row r="57" spans="1:6" ht="27.75" customHeight="1" x14ac:dyDescent="0.2">
      <c r="A57" s="133" t="s">
        <v>498</v>
      </c>
      <c r="B57" s="114"/>
      <c r="C57" s="48" t="str">
        <f>IFERROR(INDEX('Annex 1 LV, HV and UMS charges'!$C$12:$C$30,MATCH($A57,'Annex 1 LV, HV and UMS charges'!$A$12:$A$294,0)),INDEX('Annex 4 LDNO charges'!$C$12:$C$118,MATCH($A57,'Annex 4 LDNO charges'!$A$12:$A$118,0)))</f>
        <v>0, 1, 2</v>
      </c>
      <c r="D57" s="159">
        <v>6.7105309859359311E-3</v>
      </c>
      <c r="E57" s="159"/>
      <c r="F57" s="159">
        <v>0.15092271234655699</v>
      </c>
    </row>
    <row r="58" spans="1:6" ht="27.75" customHeight="1" x14ac:dyDescent="0.2">
      <c r="A58" s="133" t="s">
        <v>500</v>
      </c>
      <c r="B58" s="114"/>
      <c r="C58" s="48" t="str">
        <f>IFERROR(INDEX('Annex 1 LV, HV and UMS charges'!$C$12:$C$30,MATCH($A58,'Annex 1 LV, HV and UMS charges'!$A$12:$A$294,0)),INDEX('Annex 4 LDNO charges'!$C$12:$C$118,MATCH($A58,'Annex 4 LDNO charges'!$A$12:$A$118,0)))</f>
        <v>0, 3, 4, 5-8</v>
      </c>
      <c r="D58" s="110">
        <v>0</v>
      </c>
      <c r="E58" s="110"/>
      <c r="F58" s="159">
        <v>0.15092271234655699</v>
      </c>
    </row>
    <row r="59" spans="1:6" ht="27.75" customHeight="1" x14ac:dyDescent="0.2">
      <c r="A59" s="133" t="s">
        <v>502</v>
      </c>
      <c r="B59" s="114"/>
      <c r="C59" s="48">
        <f>IFERROR(INDEX('Annex 1 LV, HV and UMS charges'!$C$12:$C$30,MATCH($A59,'Annex 1 LV, HV and UMS charges'!$A$12:$A$294,0)),INDEX('Annex 4 LDNO charges'!$C$12:$C$118,MATCH($A59,'Annex 4 LDNO charges'!$A$12:$A$118,0)))</f>
        <v>0</v>
      </c>
      <c r="D59" s="110">
        <v>0</v>
      </c>
      <c r="E59" s="110"/>
      <c r="F59" s="159">
        <v>0.15092271234655699</v>
      </c>
    </row>
    <row r="60" spans="1:6" ht="27.75" customHeight="1" x14ac:dyDescent="0.2">
      <c r="A60" s="133" t="s">
        <v>503</v>
      </c>
      <c r="B60" s="114"/>
      <c r="C60" s="48">
        <f>IFERROR(INDEX('Annex 1 LV, HV and UMS charges'!$C$12:$C$30,MATCH($A60,'Annex 1 LV, HV and UMS charges'!$A$12:$A$294,0)),INDEX('Annex 4 LDNO charges'!$C$12:$C$118,MATCH($A60,'Annex 4 LDNO charges'!$A$12:$A$118,0)))</f>
        <v>0</v>
      </c>
      <c r="D60" s="110">
        <v>0</v>
      </c>
      <c r="E60" s="110"/>
      <c r="F60" s="159">
        <v>0.15092271234655699</v>
      </c>
    </row>
    <row r="61" spans="1:6" ht="27.75" customHeight="1" x14ac:dyDescent="0.2">
      <c r="A61" s="133" t="s">
        <v>504</v>
      </c>
      <c r="B61" s="114"/>
      <c r="C61" s="48">
        <f>IFERROR(INDEX('Annex 1 LV, HV and UMS charges'!$C$12:$C$30,MATCH($A61,'Annex 1 LV, HV and UMS charges'!$A$12:$A$294,0)),INDEX('Annex 4 LDNO charges'!$C$12:$C$118,MATCH($A61,'Annex 4 LDNO charges'!$A$12:$A$118,0)))</f>
        <v>0</v>
      </c>
      <c r="D61" s="110">
        <v>0</v>
      </c>
      <c r="E61" s="110"/>
      <c r="F61" s="159">
        <v>0.15092271234655699</v>
      </c>
    </row>
    <row r="62" spans="1:6" ht="27.75" customHeight="1" x14ac:dyDescent="0.2">
      <c r="A62" s="133" t="s">
        <v>505</v>
      </c>
      <c r="B62" s="114"/>
      <c r="C62" s="48">
        <f>IFERROR(INDEX('Annex 1 LV, HV and UMS charges'!$C$12:$C$30,MATCH($A62,'Annex 1 LV, HV and UMS charges'!$A$12:$A$294,0)),INDEX('Annex 4 LDNO charges'!$C$12:$C$118,MATCH($A62,'Annex 4 LDNO charges'!$A$12:$A$118,0)))</f>
        <v>0</v>
      </c>
      <c r="D62" s="110">
        <v>0</v>
      </c>
      <c r="E62" s="110"/>
      <c r="F62" s="159">
        <v>0.15092271234655699</v>
      </c>
    </row>
    <row r="63" spans="1:6" ht="27.75" customHeight="1" x14ac:dyDescent="0.2">
      <c r="A63" s="133" t="s">
        <v>506</v>
      </c>
      <c r="B63" s="114"/>
      <c r="C63" s="48">
        <f>IFERROR(INDEX('Annex 1 LV, HV and UMS charges'!$C$12:$C$30,MATCH($A63,'Annex 1 LV, HV and UMS charges'!$A$12:$A$294,0)),INDEX('Annex 4 LDNO charges'!$C$12:$C$118,MATCH($A63,'Annex 4 LDNO charges'!$A$12:$A$118,0)))</f>
        <v>0</v>
      </c>
      <c r="D63" s="110">
        <v>0</v>
      </c>
      <c r="E63" s="110"/>
      <c r="F63" s="159">
        <v>0.15092271234655699</v>
      </c>
    </row>
    <row r="64" spans="1:6" ht="27.75" customHeight="1" x14ac:dyDescent="0.2">
      <c r="A64" s="133" t="s">
        <v>507</v>
      </c>
      <c r="B64" s="114"/>
      <c r="C64" s="48">
        <f>IFERROR(INDEX('Annex 1 LV, HV and UMS charges'!$C$12:$C$30,MATCH($A64,'Annex 1 LV, HV and UMS charges'!$A$12:$A$294,0)),INDEX('Annex 4 LDNO charges'!$C$12:$C$118,MATCH($A64,'Annex 4 LDNO charges'!$A$12:$A$118,0)))</f>
        <v>0</v>
      </c>
      <c r="D64" s="110">
        <v>0</v>
      </c>
      <c r="E64" s="110"/>
      <c r="F64" s="159">
        <v>0.15092271234655699</v>
      </c>
    </row>
    <row r="65" spans="1:1" ht="12.75" customHeight="1" x14ac:dyDescent="0.2">
      <c r="A65" s="164" t="s">
        <v>518</v>
      </c>
    </row>
    <row r="66" spans="1:1" ht="12.75" customHeight="1" x14ac:dyDescent="0.2">
      <c r="A66" s="164" t="s">
        <v>519</v>
      </c>
    </row>
    <row r="67" spans="1:1" ht="12.75" customHeight="1" x14ac:dyDescent="0.2">
      <c r="A67" s="164" t="s">
        <v>520</v>
      </c>
    </row>
  </sheetData>
  <mergeCells count="2">
    <mergeCell ref="B1:C1"/>
    <mergeCell ref="A2:F2"/>
  </mergeCells>
  <hyperlinks>
    <hyperlink ref="A1" location="Overview!A1" display="Back to Overview"/>
  </hyperlinks>
  <pageMargins left="0.39370078740157483" right="0.39370078740157483" top="0.9055118110236221" bottom="0.74803149606299213" header="0.51181102362204722" footer="0.51181102362204722"/>
  <pageSetup paperSize="9" scale="73" fitToHeight="10" orientation="portrait" r:id="rId1"/>
  <headerFooter scaleWithDoc="0">
    <oddHeader>&amp;L&amp;"Trebuchet MS,Bold"
Annex 7 &amp;"Trebuchet MS,Regular"- Fixed adders for Supplier of Last Resort and Eligible Bad Debt
pass-through costs</oddHeader>
  </headerFooter>
  <ignoredErrors>
    <ignoredError sqref="C17:C64 C5:C15" unlockedFormula="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26"/>
  <sheetViews>
    <sheetView zoomScale="85" zoomScaleNormal="85" zoomScaleSheetLayoutView="100" workbookViewId="0">
      <selection activeCell="A4" sqref="A4:D4"/>
    </sheetView>
  </sheetViews>
  <sheetFormatPr defaultColWidth="9.28515625" defaultRowHeight="27.75" customHeight="1" x14ac:dyDescent="0.2"/>
  <cols>
    <col min="1" max="1" width="29.7109375" style="2" customWidth="1"/>
    <col min="2" max="2" width="48.5703125" style="2" customWidth="1"/>
    <col min="3" max="4" width="23.7109375" style="3" customWidth="1"/>
    <col min="5" max="5" width="15.5703125" style="2" customWidth="1"/>
    <col min="6" max="16384" width="9.28515625" style="2"/>
  </cols>
  <sheetData>
    <row r="1" spans="1:7" ht="27.75" customHeight="1" x14ac:dyDescent="0.2">
      <c r="A1" s="10" t="s">
        <v>19</v>
      </c>
      <c r="B1" s="3"/>
      <c r="C1" s="2"/>
      <c r="E1" s="8"/>
      <c r="F1" s="4"/>
      <c r="G1" s="4"/>
    </row>
    <row r="2" spans="1:7" s="9" customFormat="1" ht="22.5" customHeight="1" x14ac:dyDescent="0.2">
      <c r="A2" s="200" t="str">
        <f>Overview!B4&amp; " - Effective from "&amp;Overview!D4&amp;" - "&amp;Overview!E4&amp;" Nodal/Zonal charges"</f>
        <v>Energy Assets Networks Limited - GSP_M - Effective from 1 April 2021 - Final Nodal/Zonal charges</v>
      </c>
      <c r="B2" s="201"/>
      <c r="C2" s="201"/>
      <c r="D2" s="202"/>
    </row>
    <row r="3" spans="1:7" ht="60.75" customHeight="1" x14ac:dyDescent="0.2">
      <c r="A3" s="16" t="s">
        <v>273</v>
      </c>
      <c r="B3" s="16" t="s">
        <v>1</v>
      </c>
      <c r="C3" s="16" t="s">
        <v>260</v>
      </c>
      <c r="D3" s="16" t="s">
        <v>261</v>
      </c>
    </row>
    <row r="4" spans="1:7" ht="21.75" customHeight="1" x14ac:dyDescent="0.2">
      <c r="A4" s="236" t="s">
        <v>562</v>
      </c>
      <c r="B4" s="193"/>
      <c r="C4" s="193"/>
      <c r="D4" s="194"/>
    </row>
    <row r="5" spans="1:7" ht="21.75" customHeight="1" x14ac:dyDescent="0.2"/>
    <row r="6" spans="1:7" ht="21.75" customHeight="1" x14ac:dyDescent="0.2"/>
    <row r="7" spans="1:7" ht="21.75" customHeight="1" x14ac:dyDescent="0.2"/>
    <row r="8" spans="1:7" ht="21.75" customHeight="1" x14ac:dyDescent="0.2"/>
    <row r="9" spans="1:7" ht="21.75" customHeight="1" x14ac:dyDescent="0.2"/>
    <row r="10" spans="1:7" ht="21.75" customHeight="1" x14ac:dyDescent="0.2"/>
    <row r="11" spans="1:7" ht="21.75" customHeight="1" x14ac:dyDescent="0.2"/>
    <row r="12" spans="1:7" ht="21.75" customHeight="1" x14ac:dyDescent="0.2"/>
    <row r="13" spans="1:7" ht="21.75" customHeight="1" x14ac:dyDescent="0.2"/>
    <row r="14" spans="1:7" ht="21.75" customHeight="1" x14ac:dyDescent="0.2"/>
    <row r="15" spans="1:7" ht="21.75" customHeight="1" x14ac:dyDescent="0.2"/>
    <row r="16" spans="1:7" ht="21.75" customHeight="1" x14ac:dyDescent="0.2"/>
    <row r="17" ht="21.75" customHeight="1" x14ac:dyDescent="0.2"/>
    <row r="18" ht="21.75" customHeight="1" x14ac:dyDescent="0.2"/>
    <row r="19" ht="21.75" customHeight="1" x14ac:dyDescent="0.2"/>
    <row r="20" ht="21.75" customHeight="1" x14ac:dyDescent="0.2"/>
    <row r="21" ht="21.75" customHeight="1" x14ac:dyDescent="0.2"/>
    <row r="22" ht="21.75" customHeight="1" x14ac:dyDescent="0.2"/>
    <row r="23" ht="21.75" customHeight="1" x14ac:dyDescent="0.2"/>
    <row r="24" ht="21.75" customHeight="1" x14ac:dyDescent="0.2"/>
    <row r="25" ht="21.75" customHeight="1" x14ac:dyDescent="0.2"/>
    <row r="26" ht="21.75" customHeight="1" x14ac:dyDescent="0.2"/>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4:D4"/>
  </mergeCells>
  <phoneticPr fontId="5" type="noConversion"/>
  <hyperlinks>
    <hyperlink ref="A1" location="Overview!A1" display="Back to Overview"/>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firstHeader>&amp;LUn-scaled [nodal /network group] costs</first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H1205"/>
  <sheetViews>
    <sheetView zoomScale="90" zoomScaleNormal="90" zoomScaleSheetLayoutView="100" workbookViewId="0">
      <selection activeCell="F10" sqref="F10"/>
    </sheetView>
  </sheetViews>
  <sheetFormatPr defaultColWidth="11.5703125" defaultRowHeight="12.75" x14ac:dyDescent="0.2"/>
  <cols>
    <col min="1" max="1" width="13.7109375" style="30" customWidth="1"/>
    <col min="2" max="2" width="37.42578125" style="30" bestFit="1" customWidth="1"/>
    <col min="3" max="3" width="19" style="31" customWidth="1"/>
    <col min="4" max="4" width="5.28515625" style="30" bestFit="1" customWidth="1"/>
    <col min="5" max="5" width="4.7109375" style="30" customWidth="1"/>
    <col min="6" max="6" width="29.28515625" style="30" bestFit="1" customWidth="1"/>
    <col min="7" max="7" width="11.5703125" style="30"/>
    <col min="8" max="8" width="64.5703125" style="30" bestFit="1" customWidth="1"/>
    <col min="9" max="16384" width="11.5703125" style="30"/>
  </cols>
  <sheetData>
    <row r="1" spans="1:8" ht="26.25" customHeight="1" x14ac:dyDescent="0.35">
      <c r="A1" s="123" t="s">
        <v>19</v>
      </c>
      <c r="H1" s="107"/>
    </row>
    <row r="2" spans="1:8" ht="12.75" customHeight="1" x14ac:dyDescent="0.2">
      <c r="A2" s="102"/>
    </row>
    <row r="3" spans="1:8" ht="12.75" customHeight="1" x14ac:dyDescent="0.2">
      <c r="A3" s="102"/>
    </row>
    <row r="4" spans="1:8" ht="12.75" customHeight="1" x14ac:dyDescent="0.2">
      <c r="A4" s="102"/>
    </row>
    <row r="5" spans="1:8" ht="12.75" customHeight="1" x14ac:dyDescent="0.2">
      <c r="A5" s="102"/>
    </row>
    <row r="6" spans="1:8" ht="12.75" customHeight="1" x14ac:dyDescent="0.2">
      <c r="A6" s="102"/>
    </row>
    <row r="7" spans="1:8" ht="12.75" customHeight="1" x14ac:dyDescent="0.2">
      <c r="A7" s="102"/>
    </row>
    <row r="8" spans="1:8" ht="12.75" customHeight="1" x14ac:dyDescent="0.2">
      <c r="A8" s="102"/>
    </row>
    <row r="9" spans="1:8" ht="12.75" customHeight="1" x14ac:dyDescent="0.2">
      <c r="A9" s="102"/>
    </row>
    <row r="10" spans="1:8" ht="12.75" customHeight="1" x14ac:dyDescent="0.2">
      <c r="A10" s="102"/>
    </row>
    <row r="11" spans="1:8" ht="12.75" customHeight="1" x14ac:dyDescent="0.2">
      <c r="A11" s="102"/>
    </row>
    <row r="12" spans="1:8" ht="12.75" customHeight="1" x14ac:dyDescent="0.2">
      <c r="A12" s="102"/>
    </row>
    <row r="13" spans="1:8" ht="12.75" customHeight="1" x14ac:dyDescent="0.2">
      <c r="A13" s="102"/>
    </row>
    <row r="14" spans="1:8" ht="12.75" customHeight="1" x14ac:dyDescent="0.2">
      <c r="A14" s="102"/>
    </row>
    <row r="15" spans="1:8" ht="12.75" customHeight="1" x14ac:dyDescent="0.2">
      <c r="A15" s="102"/>
    </row>
    <row r="16" spans="1:8" ht="12.75" customHeight="1" x14ac:dyDescent="0.2">
      <c r="A16" s="102"/>
    </row>
    <row r="17" spans="1:8" ht="12.75" customHeight="1" x14ac:dyDescent="0.2">
      <c r="A17" s="102"/>
    </row>
    <row r="18" spans="1:8" ht="12.75" customHeight="1" x14ac:dyDescent="0.2">
      <c r="A18" s="102"/>
    </row>
    <row r="19" spans="1:8" ht="12.75" customHeight="1" x14ac:dyDescent="0.2">
      <c r="A19" s="102"/>
    </row>
    <row r="20" spans="1:8" ht="12.75" customHeight="1" x14ac:dyDescent="0.2">
      <c r="A20" s="102"/>
    </row>
    <row r="21" spans="1:8" ht="12.75" customHeight="1" x14ac:dyDescent="0.2">
      <c r="A21" s="102"/>
    </row>
    <row r="22" spans="1:8" ht="12.75" customHeight="1" x14ac:dyDescent="0.2">
      <c r="A22" s="102"/>
    </row>
    <row r="23" spans="1:8" ht="12.75" customHeight="1" x14ac:dyDescent="0.2">
      <c r="A23" s="102"/>
    </row>
    <row r="24" spans="1:8" ht="12.75" customHeight="1" x14ac:dyDescent="0.2">
      <c r="A24" s="102"/>
    </row>
    <row r="25" spans="1:8" ht="12.75" customHeight="1" x14ac:dyDescent="0.2">
      <c r="A25" s="102"/>
    </row>
    <row r="26" spans="1:8" ht="12.75" customHeight="1" x14ac:dyDescent="0.2">
      <c r="A26" s="102"/>
    </row>
    <row r="27" spans="1:8" ht="12.75" customHeight="1" x14ac:dyDescent="0.2">
      <c r="A27" s="102"/>
    </row>
    <row r="28" spans="1:8" s="29" customFormat="1" ht="51" x14ac:dyDescent="0.2">
      <c r="A28" s="42" t="s">
        <v>33</v>
      </c>
      <c r="B28" s="42" t="s">
        <v>34</v>
      </c>
      <c r="C28" s="42" t="s">
        <v>35</v>
      </c>
      <c r="D28" s="32"/>
      <c r="E28" s="32"/>
      <c r="F28" s="42" t="s">
        <v>253</v>
      </c>
      <c r="G28" s="42" t="s">
        <v>254</v>
      </c>
      <c r="H28" s="42" t="s">
        <v>255</v>
      </c>
    </row>
    <row r="29" spans="1:8" x14ac:dyDescent="0.2">
      <c r="A29" s="139">
        <v>3</v>
      </c>
      <c r="B29" s="84" t="s">
        <v>36</v>
      </c>
      <c r="C29" s="140" t="s">
        <v>521</v>
      </c>
      <c r="F29" s="30" t="s">
        <v>522</v>
      </c>
      <c r="G29" s="79">
        <v>43626</v>
      </c>
      <c r="H29" s="30" t="s">
        <v>523</v>
      </c>
    </row>
    <row r="30" spans="1:8" x14ac:dyDescent="0.2">
      <c r="A30" s="139">
        <v>4</v>
      </c>
      <c r="B30" s="84" t="s">
        <v>36</v>
      </c>
      <c r="C30" s="140" t="s">
        <v>521</v>
      </c>
      <c r="F30" s="30" t="s">
        <v>524</v>
      </c>
      <c r="G30" s="79">
        <v>43626</v>
      </c>
      <c r="H30" s="30" t="s">
        <v>523</v>
      </c>
    </row>
    <row r="31" spans="1:8" x14ac:dyDescent="0.2">
      <c r="A31" s="139">
        <v>5</v>
      </c>
      <c r="B31" s="84" t="s">
        <v>37</v>
      </c>
      <c r="C31" s="140" t="s">
        <v>521</v>
      </c>
      <c r="F31" s="30" t="s">
        <v>525</v>
      </c>
      <c r="G31" s="79">
        <v>43626</v>
      </c>
      <c r="H31" s="30" t="s">
        <v>523</v>
      </c>
    </row>
    <row r="32" spans="1:8" x14ac:dyDescent="0.2">
      <c r="A32" s="139">
        <v>6</v>
      </c>
      <c r="B32" s="84" t="s">
        <v>38</v>
      </c>
      <c r="C32" s="140" t="s">
        <v>521</v>
      </c>
      <c r="F32" s="30" t="s">
        <v>526</v>
      </c>
      <c r="G32" s="79">
        <v>43626</v>
      </c>
      <c r="H32" s="30" t="s">
        <v>527</v>
      </c>
    </row>
    <row r="33" spans="1:8" x14ac:dyDescent="0.2">
      <c r="A33" s="139">
        <v>7</v>
      </c>
      <c r="B33" s="84" t="s">
        <v>38</v>
      </c>
      <c r="C33" s="140" t="s">
        <v>521</v>
      </c>
      <c r="F33" s="104"/>
      <c r="G33" s="79"/>
      <c r="H33" s="103"/>
    </row>
    <row r="34" spans="1:8" x14ac:dyDescent="0.2">
      <c r="A34" s="139">
        <v>8</v>
      </c>
      <c r="B34" s="84" t="s">
        <v>38</v>
      </c>
      <c r="C34" s="140" t="s">
        <v>521</v>
      </c>
      <c r="F34" s="80"/>
      <c r="G34" s="79"/>
    </row>
    <row r="35" spans="1:8" x14ac:dyDescent="0.2">
      <c r="A35" s="139">
        <v>9</v>
      </c>
      <c r="B35" s="84" t="s">
        <v>38</v>
      </c>
      <c r="C35" s="140" t="s">
        <v>521</v>
      </c>
      <c r="G35" s="79"/>
      <c r="H35" s="80"/>
    </row>
    <row r="36" spans="1:8" x14ac:dyDescent="0.2">
      <c r="A36" s="139">
        <v>10</v>
      </c>
      <c r="B36" s="84" t="s">
        <v>38</v>
      </c>
      <c r="C36" s="140" t="s">
        <v>521</v>
      </c>
      <c r="G36" s="79"/>
      <c r="H36" s="80"/>
    </row>
    <row r="37" spans="1:8" x14ac:dyDescent="0.2">
      <c r="A37" s="139">
        <v>11</v>
      </c>
      <c r="B37" s="84" t="s">
        <v>38</v>
      </c>
      <c r="C37" s="140" t="s">
        <v>521</v>
      </c>
      <c r="G37" s="79"/>
    </row>
    <row r="38" spans="1:8" x14ac:dyDescent="0.2">
      <c r="A38" s="139">
        <v>12</v>
      </c>
      <c r="B38" s="84" t="s">
        <v>38</v>
      </c>
      <c r="C38" s="140" t="s">
        <v>521</v>
      </c>
      <c r="G38" s="79"/>
    </row>
    <row r="39" spans="1:8" x14ac:dyDescent="0.2">
      <c r="A39" s="139">
        <v>13</v>
      </c>
      <c r="B39" s="84" t="s">
        <v>39</v>
      </c>
      <c r="C39" s="140" t="s">
        <v>521</v>
      </c>
      <c r="G39" s="79"/>
    </row>
    <row r="40" spans="1:8" x14ac:dyDescent="0.2">
      <c r="A40" s="139">
        <v>15</v>
      </c>
      <c r="B40" s="84" t="s">
        <v>39</v>
      </c>
      <c r="C40" s="140" t="s">
        <v>521</v>
      </c>
      <c r="F40" s="80"/>
      <c r="G40" s="79"/>
      <c r="H40" s="80"/>
    </row>
    <row r="41" spans="1:8" x14ac:dyDescent="0.2">
      <c r="A41" s="139">
        <v>16</v>
      </c>
      <c r="B41" s="84" t="s">
        <v>40</v>
      </c>
      <c r="C41" s="140" t="s">
        <v>521</v>
      </c>
      <c r="G41" s="79"/>
      <c r="H41" s="80"/>
    </row>
    <row r="42" spans="1:8" x14ac:dyDescent="0.2">
      <c r="A42" s="139">
        <v>17</v>
      </c>
      <c r="B42" s="84" t="s">
        <v>40</v>
      </c>
      <c r="C42" s="140" t="s">
        <v>521</v>
      </c>
      <c r="G42" s="79"/>
    </row>
    <row r="43" spans="1:8" x14ac:dyDescent="0.2">
      <c r="A43" s="139">
        <v>18</v>
      </c>
      <c r="B43" s="84" t="s">
        <v>40</v>
      </c>
      <c r="C43" s="140" t="s">
        <v>521</v>
      </c>
      <c r="G43" s="79"/>
    </row>
    <row r="44" spans="1:8" x14ac:dyDescent="0.2">
      <c r="A44" s="139">
        <v>19</v>
      </c>
      <c r="B44" s="84" t="s">
        <v>40</v>
      </c>
      <c r="C44" s="140" t="s">
        <v>521</v>
      </c>
      <c r="G44" s="79"/>
    </row>
    <row r="45" spans="1:8" x14ac:dyDescent="0.2">
      <c r="A45" s="139">
        <v>20</v>
      </c>
      <c r="B45" s="84" t="s">
        <v>40</v>
      </c>
      <c r="C45" s="140" t="s">
        <v>521</v>
      </c>
      <c r="G45" s="79"/>
    </row>
    <row r="46" spans="1:8" x14ac:dyDescent="0.2">
      <c r="A46" s="139">
        <v>21</v>
      </c>
      <c r="B46" s="84" t="s">
        <v>40</v>
      </c>
      <c r="C46" s="140" t="s">
        <v>521</v>
      </c>
      <c r="G46" s="79"/>
    </row>
    <row r="47" spans="1:8" x14ac:dyDescent="0.2">
      <c r="A47" s="139">
        <v>22</v>
      </c>
      <c r="B47" s="84" t="s">
        <v>40</v>
      </c>
      <c r="C47" s="140" t="s">
        <v>521</v>
      </c>
      <c r="G47" s="79"/>
    </row>
    <row r="48" spans="1:8" x14ac:dyDescent="0.2">
      <c r="A48" s="139">
        <v>23</v>
      </c>
      <c r="B48" s="84" t="s">
        <v>41</v>
      </c>
      <c r="C48" s="140" t="s">
        <v>521</v>
      </c>
      <c r="G48" s="79"/>
    </row>
    <row r="49" spans="1:8" x14ac:dyDescent="0.2">
      <c r="A49" s="139">
        <v>24</v>
      </c>
      <c r="B49" s="84" t="s">
        <v>41</v>
      </c>
      <c r="C49" s="140" t="s">
        <v>521</v>
      </c>
      <c r="G49" s="79"/>
    </row>
    <row r="50" spans="1:8" x14ac:dyDescent="0.2">
      <c r="A50" s="139">
        <v>25</v>
      </c>
      <c r="B50" s="84" t="s">
        <v>41</v>
      </c>
      <c r="C50" s="140" t="s">
        <v>521</v>
      </c>
      <c r="G50" s="79"/>
    </row>
    <row r="51" spans="1:8" x14ac:dyDescent="0.2">
      <c r="A51" s="139">
        <v>26</v>
      </c>
      <c r="B51" s="84" t="s">
        <v>41</v>
      </c>
      <c r="C51" s="140" t="s">
        <v>521</v>
      </c>
      <c r="G51" s="79"/>
    </row>
    <row r="52" spans="1:8" x14ac:dyDescent="0.2">
      <c r="A52" s="139">
        <v>28</v>
      </c>
      <c r="B52" s="84" t="s">
        <v>41</v>
      </c>
      <c r="C52" s="140" t="s">
        <v>521</v>
      </c>
      <c r="G52" s="79"/>
    </row>
    <row r="53" spans="1:8" x14ac:dyDescent="0.2">
      <c r="A53" s="139">
        <v>29</v>
      </c>
      <c r="B53" s="84" t="s">
        <v>41</v>
      </c>
      <c r="C53" s="140" t="s">
        <v>521</v>
      </c>
      <c r="G53" s="79"/>
    </row>
    <row r="54" spans="1:8" x14ac:dyDescent="0.2">
      <c r="A54" s="139">
        <v>30</v>
      </c>
      <c r="B54" s="84" t="s">
        <v>41</v>
      </c>
      <c r="C54" s="140" t="s">
        <v>521</v>
      </c>
      <c r="G54" s="79"/>
    </row>
    <row r="55" spans="1:8" x14ac:dyDescent="0.2">
      <c r="A55" s="139">
        <v>31</v>
      </c>
      <c r="B55" s="84" t="s">
        <v>41</v>
      </c>
      <c r="C55" s="140" t="s">
        <v>521</v>
      </c>
      <c r="G55" s="79"/>
    </row>
    <row r="56" spans="1:8" x14ac:dyDescent="0.2">
      <c r="A56" s="139">
        <v>32</v>
      </c>
      <c r="B56" s="84" t="s">
        <v>41</v>
      </c>
      <c r="C56" s="140" t="s">
        <v>521</v>
      </c>
      <c r="F56" s="80"/>
      <c r="G56" s="79"/>
      <c r="H56" s="80"/>
    </row>
    <row r="57" spans="1:8" x14ac:dyDescent="0.2">
      <c r="A57" s="139">
        <v>33</v>
      </c>
      <c r="B57" s="84" t="s">
        <v>41</v>
      </c>
      <c r="C57" s="140" t="s">
        <v>521</v>
      </c>
      <c r="F57" s="80"/>
      <c r="G57" s="79"/>
      <c r="H57" s="80"/>
    </row>
    <row r="58" spans="1:8" x14ac:dyDescent="0.2">
      <c r="A58" s="139">
        <v>34</v>
      </c>
      <c r="B58" s="84" t="s">
        <v>41</v>
      </c>
      <c r="C58" s="140" t="s">
        <v>521</v>
      </c>
      <c r="F58" s="80"/>
      <c r="G58" s="79"/>
      <c r="H58" s="80"/>
    </row>
    <row r="59" spans="1:8" x14ac:dyDescent="0.2">
      <c r="A59" s="139">
        <v>35</v>
      </c>
      <c r="B59" s="84" t="s">
        <v>41</v>
      </c>
      <c r="C59" s="140" t="s">
        <v>521</v>
      </c>
      <c r="F59" s="80"/>
      <c r="G59" s="79"/>
      <c r="H59" s="80"/>
    </row>
    <row r="60" spans="1:8" x14ac:dyDescent="0.2">
      <c r="A60" s="139">
        <v>36</v>
      </c>
      <c r="B60" s="84" t="s">
        <v>41</v>
      </c>
      <c r="C60" s="140" t="s">
        <v>521</v>
      </c>
      <c r="F60" s="80"/>
      <c r="G60" s="79"/>
      <c r="H60" s="80"/>
    </row>
    <row r="61" spans="1:8" x14ac:dyDescent="0.2">
      <c r="A61" s="139">
        <v>37</v>
      </c>
      <c r="B61" s="84" t="s">
        <v>41</v>
      </c>
      <c r="C61" s="140" t="s">
        <v>521</v>
      </c>
      <c r="F61" s="80"/>
      <c r="G61" s="79"/>
      <c r="H61" s="80"/>
    </row>
    <row r="62" spans="1:8" x14ac:dyDescent="0.2">
      <c r="A62" s="139">
        <v>38</v>
      </c>
      <c r="B62" s="84" t="s">
        <v>41</v>
      </c>
      <c r="C62" s="140" t="s">
        <v>521</v>
      </c>
      <c r="F62" s="80"/>
      <c r="G62" s="79"/>
      <c r="H62" s="80"/>
    </row>
    <row r="63" spans="1:8" x14ac:dyDescent="0.2">
      <c r="A63" s="139">
        <v>39</v>
      </c>
      <c r="B63" s="84" t="s">
        <v>41</v>
      </c>
      <c r="C63" s="140" t="s">
        <v>521</v>
      </c>
      <c r="F63" s="80"/>
      <c r="G63" s="79"/>
      <c r="H63" s="80"/>
    </row>
    <row r="64" spans="1:8" x14ac:dyDescent="0.2">
      <c r="A64" s="139">
        <v>40</v>
      </c>
      <c r="B64" s="84" t="s">
        <v>40</v>
      </c>
      <c r="C64" s="140" t="s">
        <v>521</v>
      </c>
      <c r="F64" s="80"/>
      <c r="G64" s="79"/>
      <c r="H64" s="80"/>
    </row>
    <row r="65" spans="1:8" x14ac:dyDescent="0.2">
      <c r="A65" s="139">
        <v>41</v>
      </c>
      <c r="B65" s="84" t="s">
        <v>42</v>
      </c>
      <c r="C65" s="140" t="s">
        <v>521</v>
      </c>
      <c r="F65" s="80"/>
      <c r="G65" s="79"/>
      <c r="H65" s="80"/>
    </row>
    <row r="66" spans="1:8" x14ac:dyDescent="0.2">
      <c r="A66" s="139">
        <v>42</v>
      </c>
      <c r="B66" s="84" t="s">
        <v>43</v>
      </c>
      <c r="C66" s="140" t="s">
        <v>521</v>
      </c>
      <c r="F66" s="80"/>
      <c r="G66" s="79"/>
      <c r="H66" s="80"/>
    </row>
    <row r="67" spans="1:8" x14ac:dyDescent="0.2">
      <c r="A67" s="139">
        <v>43</v>
      </c>
      <c r="B67" s="84" t="s">
        <v>43</v>
      </c>
      <c r="C67" s="140" t="s">
        <v>521</v>
      </c>
      <c r="F67" s="80"/>
      <c r="G67" s="79"/>
      <c r="H67" s="80"/>
    </row>
    <row r="68" spans="1:8" x14ac:dyDescent="0.2">
      <c r="A68" s="139">
        <v>44</v>
      </c>
      <c r="B68" s="84" t="s">
        <v>42</v>
      </c>
      <c r="C68" s="140" t="s">
        <v>521</v>
      </c>
      <c r="F68" s="80"/>
      <c r="G68" s="79"/>
      <c r="H68" s="80"/>
    </row>
    <row r="69" spans="1:8" x14ac:dyDescent="0.2">
      <c r="A69" s="139">
        <v>45</v>
      </c>
      <c r="B69" s="84" t="s">
        <v>44</v>
      </c>
      <c r="C69" s="140" t="s">
        <v>521</v>
      </c>
      <c r="F69" s="80"/>
      <c r="G69" s="79"/>
      <c r="H69" s="80"/>
    </row>
    <row r="70" spans="1:8" x14ac:dyDescent="0.2">
      <c r="A70" s="139">
        <v>46</v>
      </c>
      <c r="B70" s="84" t="s">
        <v>45</v>
      </c>
      <c r="C70" s="140" t="s">
        <v>521</v>
      </c>
      <c r="F70" s="80"/>
      <c r="G70" s="79"/>
      <c r="H70" s="80"/>
    </row>
    <row r="71" spans="1:8" x14ac:dyDescent="0.2">
      <c r="A71" s="139">
        <v>47</v>
      </c>
      <c r="B71" s="84" t="s">
        <v>46</v>
      </c>
      <c r="C71" s="140" t="s">
        <v>521</v>
      </c>
      <c r="F71" s="80"/>
      <c r="G71" s="79"/>
      <c r="H71" s="80"/>
    </row>
    <row r="72" spans="1:8" x14ac:dyDescent="0.2">
      <c r="A72" s="139">
        <v>48</v>
      </c>
      <c r="B72" s="84" t="s">
        <v>47</v>
      </c>
      <c r="C72" s="140" t="s">
        <v>521</v>
      </c>
      <c r="F72" s="80"/>
      <c r="G72" s="79"/>
      <c r="H72" s="80"/>
    </row>
    <row r="73" spans="1:8" x14ac:dyDescent="0.2">
      <c r="A73" s="139">
        <v>49</v>
      </c>
      <c r="B73" s="84" t="s">
        <v>40</v>
      </c>
      <c r="C73" s="140" t="s">
        <v>521</v>
      </c>
      <c r="F73" s="80"/>
      <c r="G73" s="79"/>
      <c r="H73" s="80"/>
    </row>
    <row r="74" spans="1:8" x14ac:dyDescent="0.2">
      <c r="A74" s="139">
        <v>50</v>
      </c>
      <c r="B74" s="84" t="s">
        <v>48</v>
      </c>
      <c r="C74" s="140" t="s">
        <v>521</v>
      </c>
      <c r="F74" s="80"/>
      <c r="G74" s="79"/>
      <c r="H74" s="80"/>
    </row>
    <row r="75" spans="1:8" x14ac:dyDescent="0.2">
      <c r="A75" s="139">
        <v>51</v>
      </c>
      <c r="B75" s="84" t="s">
        <v>49</v>
      </c>
      <c r="C75" s="140" t="s">
        <v>528</v>
      </c>
      <c r="F75" s="80"/>
      <c r="G75" s="79"/>
      <c r="H75" s="80"/>
    </row>
    <row r="76" spans="1:8" x14ac:dyDescent="0.2">
      <c r="A76" s="139">
        <v>52</v>
      </c>
      <c r="B76" s="84" t="s">
        <v>50</v>
      </c>
      <c r="C76" s="140" t="s">
        <v>521</v>
      </c>
      <c r="F76" s="80"/>
      <c r="G76" s="79"/>
      <c r="H76" s="80"/>
    </row>
    <row r="77" spans="1:8" x14ac:dyDescent="0.2">
      <c r="A77" s="139">
        <v>53</v>
      </c>
      <c r="B77" s="84" t="s">
        <v>50</v>
      </c>
      <c r="C77" s="140" t="s">
        <v>521</v>
      </c>
      <c r="F77" s="80"/>
      <c r="G77" s="79"/>
      <c r="H77" s="80"/>
    </row>
    <row r="78" spans="1:8" x14ac:dyDescent="0.2">
      <c r="A78" s="139">
        <v>55</v>
      </c>
      <c r="B78" s="84" t="s">
        <v>50</v>
      </c>
      <c r="C78" s="140" t="s">
        <v>521</v>
      </c>
      <c r="F78" s="80"/>
      <c r="G78" s="79"/>
      <c r="H78" s="80"/>
    </row>
    <row r="79" spans="1:8" x14ac:dyDescent="0.2">
      <c r="A79" s="139">
        <v>56</v>
      </c>
      <c r="B79" s="84" t="s">
        <v>50</v>
      </c>
      <c r="C79" s="140" t="s">
        <v>521</v>
      </c>
      <c r="F79" s="80"/>
      <c r="G79" s="79"/>
      <c r="H79" s="80"/>
    </row>
    <row r="80" spans="1:8" x14ac:dyDescent="0.2">
      <c r="A80" s="139">
        <v>57</v>
      </c>
      <c r="B80" s="84" t="s">
        <v>50</v>
      </c>
      <c r="C80" s="140" t="s">
        <v>521</v>
      </c>
      <c r="F80" s="80"/>
      <c r="G80" s="79"/>
      <c r="H80" s="80"/>
    </row>
    <row r="81" spans="1:8" x14ac:dyDescent="0.2">
      <c r="A81" s="139">
        <v>58</v>
      </c>
      <c r="B81" s="84" t="s">
        <v>87</v>
      </c>
      <c r="C81" s="140" t="s">
        <v>528</v>
      </c>
      <c r="F81" s="80"/>
      <c r="G81" s="79"/>
      <c r="H81" s="80"/>
    </row>
    <row r="82" spans="1:8" x14ac:dyDescent="0.2">
      <c r="A82" s="139">
        <v>59</v>
      </c>
      <c r="B82" s="84" t="s">
        <v>50</v>
      </c>
      <c r="C82" s="140" t="s">
        <v>521</v>
      </c>
      <c r="F82" s="80"/>
      <c r="G82" s="79"/>
      <c r="H82" s="80"/>
    </row>
    <row r="83" spans="1:8" x14ac:dyDescent="0.2">
      <c r="A83" s="139">
        <v>60</v>
      </c>
      <c r="B83" s="84" t="s">
        <v>50</v>
      </c>
      <c r="C83" s="140" t="s">
        <v>521</v>
      </c>
      <c r="F83" s="80"/>
      <c r="G83" s="79"/>
      <c r="H83" s="80"/>
    </row>
    <row r="84" spans="1:8" x14ac:dyDescent="0.2">
      <c r="A84" s="139">
        <v>62</v>
      </c>
      <c r="B84" s="84" t="s">
        <v>51</v>
      </c>
      <c r="C84" s="140" t="s">
        <v>521</v>
      </c>
    </row>
    <row r="85" spans="1:8" x14ac:dyDescent="0.2">
      <c r="A85" s="139">
        <v>63</v>
      </c>
      <c r="B85" s="84" t="s">
        <v>43</v>
      </c>
      <c r="C85" s="140" t="s">
        <v>521</v>
      </c>
    </row>
    <row r="86" spans="1:8" x14ac:dyDescent="0.2">
      <c r="A86" s="139">
        <v>64</v>
      </c>
      <c r="B86" s="84" t="s">
        <v>50</v>
      </c>
      <c r="C86" s="140" t="s">
        <v>521</v>
      </c>
    </row>
    <row r="87" spans="1:8" x14ac:dyDescent="0.2">
      <c r="A87" s="139">
        <v>65</v>
      </c>
      <c r="B87" s="84" t="s">
        <v>52</v>
      </c>
      <c r="C87" s="140" t="s">
        <v>521</v>
      </c>
    </row>
    <row r="88" spans="1:8" x14ac:dyDescent="0.2">
      <c r="A88" s="139">
        <v>66</v>
      </c>
      <c r="B88" s="84" t="s">
        <v>52</v>
      </c>
      <c r="C88" s="140" t="s">
        <v>521</v>
      </c>
    </row>
    <row r="89" spans="1:8" x14ac:dyDescent="0.2">
      <c r="A89" s="139">
        <v>67</v>
      </c>
      <c r="B89" s="84" t="s">
        <v>53</v>
      </c>
      <c r="C89" s="140" t="s">
        <v>521</v>
      </c>
    </row>
    <row r="90" spans="1:8" x14ac:dyDescent="0.2">
      <c r="A90" s="139">
        <v>71</v>
      </c>
      <c r="B90" s="84" t="s">
        <v>53</v>
      </c>
      <c r="C90" s="140" t="s">
        <v>521</v>
      </c>
    </row>
    <row r="91" spans="1:8" x14ac:dyDescent="0.2">
      <c r="A91" s="139">
        <v>72</v>
      </c>
      <c r="B91" s="84" t="s">
        <v>53</v>
      </c>
      <c r="C91" s="140" t="s">
        <v>521</v>
      </c>
    </row>
    <row r="92" spans="1:8" x14ac:dyDescent="0.2">
      <c r="A92" s="139">
        <v>73</v>
      </c>
      <c r="B92" s="84" t="s">
        <v>53</v>
      </c>
      <c r="C92" s="140" t="s">
        <v>521</v>
      </c>
    </row>
    <row r="93" spans="1:8" x14ac:dyDescent="0.2">
      <c r="A93" s="139">
        <v>74</v>
      </c>
      <c r="B93" s="84" t="s">
        <v>54</v>
      </c>
      <c r="C93" s="140" t="s">
        <v>521</v>
      </c>
    </row>
    <row r="94" spans="1:8" x14ac:dyDescent="0.2">
      <c r="A94" s="139">
        <v>75</v>
      </c>
      <c r="B94" s="84" t="s">
        <v>55</v>
      </c>
      <c r="C94" s="140" t="s">
        <v>521</v>
      </c>
    </row>
    <row r="95" spans="1:8" x14ac:dyDescent="0.2">
      <c r="A95" s="139">
        <v>76</v>
      </c>
      <c r="B95" s="84" t="s">
        <v>55</v>
      </c>
      <c r="C95" s="140" t="s">
        <v>521</v>
      </c>
    </row>
    <row r="96" spans="1:8" x14ac:dyDescent="0.2">
      <c r="A96" s="139">
        <v>77</v>
      </c>
      <c r="B96" s="84" t="s">
        <v>55</v>
      </c>
      <c r="C96" s="140" t="s">
        <v>521</v>
      </c>
    </row>
    <row r="97" spans="1:3" x14ac:dyDescent="0.2">
      <c r="A97" s="139">
        <v>78</v>
      </c>
      <c r="B97" s="84" t="s">
        <v>56</v>
      </c>
      <c r="C97" s="140" t="s">
        <v>521</v>
      </c>
    </row>
    <row r="98" spans="1:3" x14ac:dyDescent="0.2">
      <c r="A98" s="139">
        <v>79</v>
      </c>
      <c r="B98" s="84" t="s">
        <v>57</v>
      </c>
      <c r="C98" s="140" t="s">
        <v>528</v>
      </c>
    </row>
    <row r="99" spans="1:3" x14ac:dyDescent="0.2">
      <c r="A99" s="139">
        <v>80</v>
      </c>
      <c r="B99" s="84" t="s">
        <v>58</v>
      </c>
      <c r="C99" s="140" t="s">
        <v>521</v>
      </c>
    </row>
    <row r="100" spans="1:3" x14ac:dyDescent="0.2">
      <c r="A100" s="139">
        <v>81</v>
      </c>
      <c r="B100" s="84" t="s">
        <v>59</v>
      </c>
      <c r="C100" s="140" t="s">
        <v>521</v>
      </c>
    </row>
    <row r="101" spans="1:3" x14ac:dyDescent="0.2">
      <c r="A101" s="139">
        <v>82</v>
      </c>
      <c r="B101" s="84" t="s">
        <v>60</v>
      </c>
      <c r="C101" s="140" t="s">
        <v>521</v>
      </c>
    </row>
    <row r="102" spans="1:3" x14ac:dyDescent="0.2">
      <c r="A102" s="139">
        <v>83</v>
      </c>
      <c r="B102" s="84" t="s">
        <v>60</v>
      </c>
      <c r="C102" s="140" t="s">
        <v>521</v>
      </c>
    </row>
    <row r="103" spans="1:3" x14ac:dyDescent="0.2">
      <c r="A103" s="139">
        <v>84</v>
      </c>
      <c r="B103" s="84" t="s">
        <v>60</v>
      </c>
      <c r="C103" s="140" t="s">
        <v>521</v>
      </c>
    </row>
    <row r="104" spans="1:3" x14ac:dyDescent="0.2">
      <c r="A104" s="139">
        <v>85</v>
      </c>
      <c r="B104" s="84" t="s">
        <v>60</v>
      </c>
      <c r="C104" s="140" t="s">
        <v>521</v>
      </c>
    </row>
    <row r="105" spans="1:3" x14ac:dyDescent="0.2">
      <c r="A105" s="139">
        <v>86</v>
      </c>
      <c r="B105" s="84" t="s">
        <v>60</v>
      </c>
      <c r="C105" s="140" t="s">
        <v>521</v>
      </c>
    </row>
    <row r="106" spans="1:3" x14ac:dyDescent="0.2">
      <c r="A106" s="139">
        <v>87</v>
      </c>
      <c r="B106" s="84" t="s">
        <v>60</v>
      </c>
      <c r="C106" s="140" t="s">
        <v>521</v>
      </c>
    </row>
    <row r="107" spans="1:3" x14ac:dyDescent="0.2">
      <c r="A107" s="139">
        <v>88</v>
      </c>
      <c r="B107" s="84" t="s">
        <v>60</v>
      </c>
      <c r="C107" s="140" t="s">
        <v>521</v>
      </c>
    </row>
    <row r="108" spans="1:3" x14ac:dyDescent="0.2">
      <c r="A108" s="139">
        <v>91</v>
      </c>
      <c r="B108" s="84" t="s">
        <v>61</v>
      </c>
      <c r="C108" s="140" t="s">
        <v>521</v>
      </c>
    </row>
    <row r="109" spans="1:3" x14ac:dyDescent="0.2">
      <c r="A109" s="139">
        <v>92</v>
      </c>
      <c r="B109" s="84" t="s">
        <v>61</v>
      </c>
      <c r="C109" s="140" t="s">
        <v>521</v>
      </c>
    </row>
    <row r="110" spans="1:3" x14ac:dyDescent="0.2">
      <c r="A110" s="139">
        <v>93</v>
      </c>
      <c r="B110" s="84" t="s">
        <v>62</v>
      </c>
      <c r="C110" s="140" t="s">
        <v>528</v>
      </c>
    </row>
    <row r="111" spans="1:3" x14ac:dyDescent="0.2">
      <c r="A111" s="139">
        <v>94</v>
      </c>
      <c r="B111" s="84" t="s">
        <v>61</v>
      </c>
      <c r="C111" s="140" t="s">
        <v>521</v>
      </c>
    </row>
    <row r="112" spans="1:3" x14ac:dyDescent="0.2">
      <c r="A112" s="139">
        <v>95</v>
      </c>
      <c r="B112" s="84" t="s">
        <v>61</v>
      </c>
      <c r="C112" s="140" t="s">
        <v>521</v>
      </c>
    </row>
    <row r="113" spans="1:3" x14ac:dyDescent="0.2">
      <c r="A113" s="139">
        <v>96</v>
      </c>
      <c r="B113" s="84" t="s">
        <v>61</v>
      </c>
      <c r="C113" s="140" t="s">
        <v>521</v>
      </c>
    </row>
    <row r="114" spans="1:3" x14ac:dyDescent="0.2">
      <c r="A114" s="139">
        <v>97</v>
      </c>
      <c r="B114" s="84" t="s">
        <v>63</v>
      </c>
      <c r="C114" s="140" t="s">
        <v>521</v>
      </c>
    </row>
    <row r="115" spans="1:3" x14ac:dyDescent="0.2">
      <c r="A115" s="139">
        <v>98</v>
      </c>
      <c r="B115" s="84" t="s">
        <v>64</v>
      </c>
      <c r="C115" s="140" t="s">
        <v>521</v>
      </c>
    </row>
    <row r="116" spans="1:3" x14ac:dyDescent="0.2">
      <c r="A116" s="139">
        <v>99</v>
      </c>
      <c r="B116" s="84" t="s">
        <v>65</v>
      </c>
      <c r="C116" s="140" t="s">
        <v>521</v>
      </c>
    </row>
    <row r="117" spans="1:3" x14ac:dyDescent="0.2">
      <c r="A117" s="139">
        <v>100</v>
      </c>
      <c r="B117" s="84" t="s">
        <v>65</v>
      </c>
      <c r="C117" s="140" t="s">
        <v>521</v>
      </c>
    </row>
    <row r="118" spans="1:3" x14ac:dyDescent="0.2">
      <c r="A118" s="139">
        <v>101</v>
      </c>
      <c r="B118" s="84" t="s">
        <v>66</v>
      </c>
      <c r="C118" s="140" t="s">
        <v>521</v>
      </c>
    </row>
    <row r="119" spans="1:3" x14ac:dyDescent="0.2">
      <c r="A119" s="139">
        <v>102</v>
      </c>
      <c r="B119" s="84" t="s">
        <v>66</v>
      </c>
      <c r="C119" s="140" t="s">
        <v>521</v>
      </c>
    </row>
    <row r="120" spans="1:3" x14ac:dyDescent="0.2">
      <c r="A120" s="139">
        <v>103</v>
      </c>
      <c r="B120" s="84" t="s">
        <v>66</v>
      </c>
      <c r="C120" s="140" t="s">
        <v>521</v>
      </c>
    </row>
    <row r="121" spans="1:3" x14ac:dyDescent="0.2">
      <c r="A121" s="139">
        <v>104</v>
      </c>
      <c r="B121" s="84" t="s">
        <v>67</v>
      </c>
      <c r="C121" s="140" t="s">
        <v>521</v>
      </c>
    </row>
    <row r="122" spans="1:3" x14ac:dyDescent="0.2">
      <c r="A122" s="139">
        <v>105</v>
      </c>
      <c r="B122" s="84" t="s">
        <v>67</v>
      </c>
      <c r="C122" s="140" t="s">
        <v>521</v>
      </c>
    </row>
    <row r="123" spans="1:3" x14ac:dyDescent="0.2">
      <c r="A123" s="139">
        <v>106</v>
      </c>
      <c r="B123" s="84" t="s">
        <v>67</v>
      </c>
      <c r="C123" s="140" t="s">
        <v>521</v>
      </c>
    </row>
    <row r="124" spans="1:3" x14ac:dyDescent="0.2">
      <c r="A124" s="139">
        <v>107</v>
      </c>
      <c r="B124" s="84" t="s">
        <v>67</v>
      </c>
      <c r="C124" s="140" t="s">
        <v>521</v>
      </c>
    </row>
    <row r="125" spans="1:3" x14ac:dyDescent="0.2">
      <c r="A125" s="139">
        <v>108</v>
      </c>
      <c r="B125" s="84" t="s">
        <v>67</v>
      </c>
      <c r="C125" s="140" t="s">
        <v>521</v>
      </c>
    </row>
    <row r="126" spans="1:3" x14ac:dyDescent="0.2">
      <c r="A126" s="139">
        <v>109</v>
      </c>
      <c r="B126" s="84" t="s">
        <v>67</v>
      </c>
      <c r="C126" s="140" t="s">
        <v>521</v>
      </c>
    </row>
    <row r="127" spans="1:3" x14ac:dyDescent="0.2">
      <c r="A127" s="139">
        <v>110</v>
      </c>
      <c r="B127" s="84" t="s">
        <v>67</v>
      </c>
      <c r="C127" s="140" t="s">
        <v>521</v>
      </c>
    </row>
    <row r="128" spans="1:3" x14ac:dyDescent="0.2">
      <c r="A128" s="139">
        <v>111</v>
      </c>
      <c r="B128" s="84" t="s">
        <v>68</v>
      </c>
      <c r="C128" s="140" t="s">
        <v>521</v>
      </c>
    </row>
    <row r="129" spans="1:3" x14ac:dyDescent="0.2">
      <c r="A129" s="139">
        <v>112</v>
      </c>
      <c r="B129" s="84" t="s">
        <v>69</v>
      </c>
      <c r="C129" s="140" t="s">
        <v>521</v>
      </c>
    </row>
    <row r="130" spans="1:3" x14ac:dyDescent="0.2">
      <c r="A130" s="139">
        <v>113</v>
      </c>
      <c r="B130" s="84" t="s">
        <v>69</v>
      </c>
      <c r="C130" s="140" t="s">
        <v>521</v>
      </c>
    </row>
    <row r="131" spans="1:3" x14ac:dyDescent="0.2">
      <c r="A131" s="139">
        <v>115</v>
      </c>
      <c r="B131" s="84" t="s">
        <v>69</v>
      </c>
      <c r="C131" s="140" t="s">
        <v>521</v>
      </c>
    </row>
    <row r="132" spans="1:3" x14ac:dyDescent="0.2">
      <c r="A132" s="139">
        <v>116</v>
      </c>
      <c r="B132" s="84" t="s">
        <v>69</v>
      </c>
      <c r="C132" s="140" t="s">
        <v>521</v>
      </c>
    </row>
    <row r="133" spans="1:3" x14ac:dyDescent="0.2">
      <c r="A133" s="139">
        <v>117</v>
      </c>
      <c r="B133" s="84" t="s">
        <v>69</v>
      </c>
      <c r="C133" s="140" t="s">
        <v>521</v>
      </c>
    </row>
    <row r="134" spans="1:3" x14ac:dyDescent="0.2">
      <c r="A134" s="139">
        <v>118</v>
      </c>
      <c r="B134" s="84" t="s">
        <v>70</v>
      </c>
      <c r="C134" s="140" t="s">
        <v>521</v>
      </c>
    </row>
    <row r="135" spans="1:3" x14ac:dyDescent="0.2">
      <c r="A135" s="139">
        <v>119</v>
      </c>
      <c r="B135" s="84" t="s">
        <v>70</v>
      </c>
      <c r="C135" s="140" t="s">
        <v>521</v>
      </c>
    </row>
    <row r="136" spans="1:3" x14ac:dyDescent="0.2">
      <c r="A136" s="139">
        <v>120</v>
      </c>
      <c r="B136" s="84" t="s">
        <v>43</v>
      </c>
      <c r="C136" s="140" t="s">
        <v>521</v>
      </c>
    </row>
    <row r="137" spans="1:3" x14ac:dyDescent="0.2">
      <c r="A137" s="139">
        <v>121</v>
      </c>
      <c r="B137" s="84" t="s">
        <v>71</v>
      </c>
      <c r="C137" s="140" t="s">
        <v>528</v>
      </c>
    </row>
    <row r="138" spans="1:3" x14ac:dyDescent="0.2">
      <c r="A138" s="139">
        <v>122</v>
      </c>
      <c r="B138" s="84" t="s">
        <v>72</v>
      </c>
      <c r="C138" s="140" t="s">
        <v>528</v>
      </c>
    </row>
    <row r="139" spans="1:3" x14ac:dyDescent="0.2">
      <c r="A139" s="139">
        <v>123</v>
      </c>
      <c r="B139" s="84" t="s">
        <v>73</v>
      </c>
      <c r="C139" s="140" t="s">
        <v>528</v>
      </c>
    </row>
    <row r="140" spans="1:3" x14ac:dyDescent="0.2">
      <c r="A140" s="139">
        <v>124</v>
      </c>
      <c r="B140" s="84" t="s">
        <v>73</v>
      </c>
      <c r="C140" s="140" t="s">
        <v>528</v>
      </c>
    </row>
    <row r="141" spans="1:3" x14ac:dyDescent="0.2">
      <c r="A141" s="139">
        <v>125</v>
      </c>
      <c r="B141" s="84" t="s">
        <v>73</v>
      </c>
      <c r="C141" s="140" t="s">
        <v>528</v>
      </c>
    </row>
    <row r="142" spans="1:3" x14ac:dyDescent="0.2">
      <c r="A142" s="139">
        <v>126</v>
      </c>
      <c r="B142" s="84" t="s">
        <v>74</v>
      </c>
      <c r="C142" s="140" t="s">
        <v>528</v>
      </c>
    </row>
    <row r="143" spans="1:3" x14ac:dyDescent="0.2">
      <c r="A143" s="139">
        <v>127</v>
      </c>
      <c r="B143" s="84" t="s">
        <v>75</v>
      </c>
      <c r="C143" s="140" t="s">
        <v>528</v>
      </c>
    </row>
    <row r="144" spans="1:3" x14ac:dyDescent="0.2">
      <c r="A144" s="139">
        <v>128</v>
      </c>
      <c r="B144" s="84" t="s">
        <v>76</v>
      </c>
      <c r="C144" s="140" t="s">
        <v>528</v>
      </c>
    </row>
    <row r="145" spans="1:3" x14ac:dyDescent="0.2">
      <c r="A145" s="139">
        <v>129</v>
      </c>
      <c r="B145" s="84" t="s">
        <v>75</v>
      </c>
      <c r="C145" s="140" t="s">
        <v>528</v>
      </c>
    </row>
    <row r="146" spans="1:3" x14ac:dyDescent="0.2">
      <c r="A146" s="139">
        <v>130</v>
      </c>
      <c r="B146" s="84" t="s">
        <v>77</v>
      </c>
      <c r="C146" s="140" t="s">
        <v>528</v>
      </c>
    </row>
    <row r="147" spans="1:3" x14ac:dyDescent="0.2">
      <c r="A147" s="139">
        <v>131</v>
      </c>
      <c r="B147" s="84" t="s">
        <v>77</v>
      </c>
      <c r="C147" s="140" t="s">
        <v>528</v>
      </c>
    </row>
    <row r="148" spans="1:3" x14ac:dyDescent="0.2">
      <c r="A148" s="139">
        <v>132</v>
      </c>
      <c r="B148" s="84" t="s">
        <v>78</v>
      </c>
      <c r="C148" s="140" t="s">
        <v>528</v>
      </c>
    </row>
    <row r="149" spans="1:3" x14ac:dyDescent="0.2">
      <c r="A149" s="139">
        <v>133</v>
      </c>
      <c r="B149" s="84" t="s">
        <v>78</v>
      </c>
      <c r="C149" s="140" t="s">
        <v>528</v>
      </c>
    </row>
    <row r="150" spans="1:3" x14ac:dyDescent="0.2">
      <c r="A150" s="139">
        <v>134</v>
      </c>
      <c r="B150" s="84" t="s">
        <v>78</v>
      </c>
      <c r="C150" s="140" t="s">
        <v>528</v>
      </c>
    </row>
    <row r="151" spans="1:3" x14ac:dyDescent="0.2">
      <c r="A151" s="139">
        <v>135</v>
      </c>
      <c r="B151" s="84" t="s">
        <v>78</v>
      </c>
      <c r="C151" s="140" t="s">
        <v>528</v>
      </c>
    </row>
    <row r="152" spans="1:3" x14ac:dyDescent="0.2">
      <c r="A152" s="139">
        <v>136</v>
      </c>
      <c r="B152" s="84" t="s">
        <v>78</v>
      </c>
      <c r="C152" s="140" t="s">
        <v>528</v>
      </c>
    </row>
    <row r="153" spans="1:3" x14ac:dyDescent="0.2">
      <c r="A153" s="139">
        <v>137</v>
      </c>
      <c r="B153" s="84" t="s">
        <v>78</v>
      </c>
      <c r="C153" s="140" t="s">
        <v>528</v>
      </c>
    </row>
    <row r="154" spans="1:3" x14ac:dyDescent="0.2">
      <c r="A154" s="139">
        <v>138</v>
      </c>
      <c r="B154" s="84" t="s">
        <v>78</v>
      </c>
      <c r="C154" s="140" t="s">
        <v>528</v>
      </c>
    </row>
    <row r="155" spans="1:3" x14ac:dyDescent="0.2">
      <c r="A155" s="139">
        <v>140</v>
      </c>
      <c r="B155" s="84" t="s">
        <v>62</v>
      </c>
      <c r="C155" s="140" t="s">
        <v>528</v>
      </c>
    </row>
    <row r="156" spans="1:3" x14ac:dyDescent="0.2">
      <c r="A156" s="139">
        <v>141</v>
      </c>
      <c r="B156" s="84" t="s">
        <v>79</v>
      </c>
      <c r="C156" s="140" t="s">
        <v>528</v>
      </c>
    </row>
    <row r="157" spans="1:3" x14ac:dyDescent="0.2">
      <c r="A157" s="139">
        <v>142</v>
      </c>
      <c r="B157" s="84" t="s">
        <v>79</v>
      </c>
      <c r="C157" s="140" t="s">
        <v>528</v>
      </c>
    </row>
    <row r="158" spans="1:3" x14ac:dyDescent="0.2">
      <c r="A158" s="139">
        <v>143</v>
      </c>
      <c r="B158" s="84" t="s">
        <v>65</v>
      </c>
      <c r="C158" s="140" t="s">
        <v>521</v>
      </c>
    </row>
    <row r="159" spans="1:3" x14ac:dyDescent="0.2">
      <c r="A159" s="139">
        <v>144</v>
      </c>
      <c r="B159" s="84" t="s">
        <v>80</v>
      </c>
      <c r="C159" s="140" t="s">
        <v>528</v>
      </c>
    </row>
    <row r="160" spans="1:3" x14ac:dyDescent="0.2">
      <c r="A160" s="139">
        <v>145</v>
      </c>
      <c r="B160" s="84" t="s">
        <v>80</v>
      </c>
      <c r="C160" s="140" t="s">
        <v>528</v>
      </c>
    </row>
    <row r="161" spans="1:3" x14ac:dyDescent="0.2">
      <c r="A161" s="139">
        <v>146</v>
      </c>
      <c r="B161" s="84" t="s">
        <v>80</v>
      </c>
      <c r="C161" s="140" t="s">
        <v>528</v>
      </c>
    </row>
    <row r="162" spans="1:3" x14ac:dyDescent="0.2">
      <c r="A162" s="139">
        <v>147</v>
      </c>
      <c r="B162" s="84" t="s">
        <v>80</v>
      </c>
      <c r="C162" s="140" t="s">
        <v>528</v>
      </c>
    </row>
    <row r="163" spans="1:3" x14ac:dyDescent="0.2">
      <c r="A163" s="139">
        <v>148</v>
      </c>
      <c r="B163" s="84" t="s">
        <v>81</v>
      </c>
      <c r="C163" s="140" t="s">
        <v>521</v>
      </c>
    </row>
    <row r="164" spans="1:3" x14ac:dyDescent="0.2">
      <c r="A164" s="139">
        <v>149</v>
      </c>
      <c r="B164" s="84" t="s">
        <v>82</v>
      </c>
      <c r="C164" s="140" t="s">
        <v>528</v>
      </c>
    </row>
    <row r="165" spans="1:3" x14ac:dyDescent="0.2">
      <c r="A165" s="139">
        <v>150</v>
      </c>
      <c r="B165" s="84" t="s">
        <v>74</v>
      </c>
      <c r="C165" s="140" t="s">
        <v>528</v>
      </c>
    </row>
    <row r="166" spans="1:3" x14ac:dyDescent="0.2">
      <c r="A166" s="139">
        <v>151</v>
      </c>
      <c r="B166" s="84" t="s">
        <v>74</v>
      </c>
      <c r="C166" s="140" t="s">
        <v>528</v>
      </c>
    </row>
    <row r="167" spans="1:3" x14ac:dyDescent="0.2">
      <c r="A167" s="139">
        <v>152</v>
      </c>
      <c r="B167" s="84" t="s">
        <v>74</v>
      </c>
      <c r="C167" s="140" t="s">
        <v>528</v>
      </c>
    </row>
    <row r="168" spans="1:3" x14ac:dyDescent="0.2">
      <c r="A168" s="139">
        <v>153</v>
      </c>
      <c r="B168" s="84" t="s">
        <v>74</v>
      </c>
      <c r="C168" s="140" t="s">
        <v>528</v>
      </c>
    </row>
    <row r="169" spans="1:3" x14ac:dyDescent="0.2">
      <c r="A169" s="139">
        <v>154</v>
      </c>
      <c r="B169" s="84" t="s">
        <v>74</v>
      </c>
      <c r="C169" s="140" t="s">
        <v>528</v>
      </c>
    </row>
    <row r="170" spans="1:3" x14ac:dyDescent="0.2">
      <c r="A170" s="139">
        <v>155</v>
      </c>
      <c r="B170" s="84" t="s">
        <v>62</v>
      </c>
      <c r="C170" s="140" t="s">
        <v>528</v>
      </c>
    </row>
    <row r="171" spans="1:3" x14ac:dyDescent="0.2">
      <c r="A171" s="139">
        <v>156</v>
      </c>
      <c r="B171" s="84" t="s">
        <v>74</v>
      </c>
      <c r="C171" s="140" t="s">
        <v>528</v>
      </c>
    </row>
    <row r="172" spans="1:3" x14ac:dyDescent="0.2">
      <c r="A172" s="139">
        <v>157</v>
      </c>
      <c r="B172" s="84" t="s">
        <v>74</v>
      </c>
      <c r="C172" s="140" t="s">
        <v>528</v>
      </c>
    </row>
    <row r="173" spans="1:3" x14ac:dyDescent="0.2">
      <c r="A173" s="139">
        <v>158</v>
      </c>
      <c r="B173" s="84" t="s">
        <v>74</v>
      </c>
      <c r="C173" s="140" t="s">
        <v>528</v>
      </c>
    </row>
    <row r="174" spans="1:3" x14ac:dyDescent="0.2">
      <c r="A174" s="139">
        <v>159</v>
      </c>
      <c r="B174" s="84" t="s">
        <v>50</v>
      </c>
      <c r="C174" s="140" t="s">
        <v>521</v>
      </c>
    </row>
    <row r="175" spans="1:3" x14ac:dyDescent="0.2">
      <c r="A175" s="139">
        <v>160</v>
      </c>
      <c r="B175" s="84" t="s">
        <v>74</v>
      </c>
      <c r="C175" s="140" t="s">
        <v>528</v>
      </c>
    </row>
    <row r="176" spans="1:3" x14ac:dyDescent="0.2">
      <c r="A176" s="139">
        <v>161</v>
      </c>
      <c r="B176" s="84" t="s">
        <v>74</v>
      </c>
      <c r="C176" s="140" t="s">
        <v>528</v>
      </c>
    </row>
    <row r="177" spans="1:3" x14ac:dyDescent="0.2">
      <c r="A177" s="139">
        <v>162</v>
      </c>
      <c r="B177" s="84" t="s">
        <v>74</v>
      </c>
      <c r="C177" s="140" t="s">
        <v>528</v>
      </c>
    </row>
    <row r="178" spans="1:3" x14ac:dyDescent="0.2">
      <c r="A178" s="139">
        <v>163</v>
      </c>
      <c r="B178" s="84" t="s">
        <v>74</v>
      </c>
      <c r="C178" s="140" t="s">
        <v>528</v>
      </c>
    </row>
    <row r="179" spans="1:3" x14ac:dyDescent="0.2">
      <c r="A179" s="139">
        <v>164</v>
      </c>
      <c r="B179" s="84" t="s">
        <v>74</v>
      </c>
      <c r="C179" s="140" t="s">
        <v>528</v>
      </c>
    </row>
    <row r="180" spans="1:3" x14ac:dyDescent="0.2">
      <c r="A180" s="139">
        <v>165</v>
      </c>
      <c r="B180" s="84" t="s">
        <v>74</v>
      </c>
      <c r="C180" s="140" t="s">
        <v>528</v>
      </c>
    </row>
    <row r="181" spans="1:3" x14ac:dyDescent="0.2">
      <c r="A181" s="139">
        <v>166</v>
      </c>
      <c r="B181" s="84" t="s">
        <v>74</v>
      </c>
      <c r="C181" s="140" t="s">
        <v>528</v>
      </c>
    </row>
    <row r="182" spans="1:3" x14ac:dyDescent="0.2">
      <c r="A182" s="139">
        <v>167</v>
      </c>
      <c r="B182" s="84" t="s">
        <v>74</v>
      </c>
      <c r="C182" s="140" t="s">
        <v>528</v>
      </c>
    </row>
    <row r="183" spans="1:3" x14ac:dyDescent="0.2">
      <c r="A183" s="139">
        <v>168</v>
      </c>
      <c r="B183" s="84" t="s">
        <v>74</v>
      </c>
      <c r="C183" s="140" t="s">
        <v>528</v>
      </c>
    </row>
    <row r="184" spans="1:3" x14ac:dyDescent="0.2">
      <c r="A184" s="139">
        <v>169</v>
      </c>
      <c r="B184" s="84" t="s">
        <v>74</v>
      </c>
      <c r="C184" s="140" t="s">
        <v>528</v>
      </c>
    </row>
    <row r="185" spans="1:3" x14ac:dyDescent="0.2">
      <c r="A185" s="139">
        <v>170</v>
      </c>
      <c r="B185" s="84" t="s">
        <v>74</v>
      </c>
      <c r="C185" s="140" t="s">
        <v>528</v>
      </c>
    </row>
    <row r="186" spans="1:3" x14ac:dyDescent="0.2">
      <c r="A186" s="139">
        <v>171</v>
      </c>
      <c r="B186" s="84" t="s">
        <v>74</v>
      </c>
      <c r="C186" s="140" t="s">
        <v>528</v>
      </c>
    </row>
    <row r="187" spans="1:3" x14ac:dyDescent="0.2">
      <c r="A187" s="139">
        <v>172</v>
      </c>
      <c r="B187" s="84" t="s">
        <v>74</v>
      </c>
      <c r="C187" s="140" t="s">
        <v>528</v>
      </c>
    </row>
    <row r="188" spans="1:3" x14ac:dyDescent="0.2">
      <c r="A188" s="139">
        <v>173</v>
      </c>
      <c r="B188" s="84" t="s">
        <v>74</v>
      </c>
      <c r="C188" s="140" t="s">
        <v>528</v>
      </c>
    </row>
    <row r="189" spans="1:3" x14ac:dyDescent="0.2">
      <c r="A189" s="139">
        <v>174</v>
      </c>
      <c r="B189" s="84" t="s">
        <v>74</v>
      </c>
      <c r="C189" s="140" t="s">
        <v>528</v>
      </c>
    </row>
    <row r="190" spans="1:3" x14ac:dyDescent="0.2">
      <c r="A190" s="139">
        <v>175</v>
      </c>
      <c r="B190" s="84" t="s">
        <v>74</v>
      </c>
      <c r="C190" s="140" t="s">
        <v>528</v>
      </c>
    </row>
    <row r="191" spans="1:3" x14ac:dyDescent="0.2">
      <c r="A191" s="139">
        <v>176</v>
      </c>
      <c r="B191" s="84" t="s">
        <v>74</v>
      </c>
      <c r="C191" s="140" t="s">
        <v>528</v>
      </c>
    </row>
    <row r="192" spans="1:3" x14ac:dyDescent="0.2">
      <c r="A192" s="139">
        <v>177</v>
      </c>
      <c r="B192" s="84" t="s">
        <v>74</v>
      </c>
      <c r="C192" s="140" t="s">
        <v>528</v>
      </c>
    </row>
    <row r="193" spans="1:3" x14ac:dyDescent="0.2">
      <c r="A193" s="139">
        <v>178</v>
      </c>
      <c r="B193" s="84" t="s">
        <v>83</v>
      </c>
      <c r="C193" s="140" t="s">
        <v>528</v>
      </c>
    </row>
    <row r="194" spans="1:3" x14ac:dyDescent="0.2">
      <c r="A194" s="139">
        <v>179</v>
      </c>
      <c r="B194" s="84" t="s">
        <v>74</v>
      </c>
      <c r="C194" s="140" t="s">
        <v>528</v>
      </c>
    </row>
    <row r="195" spans="1:3" x14ac:dyDescent="0.2">
      <c r="A195" s="139">
        <v>180</v>
      </c>
      <c r="B195" s="84" t="s">
        <v>74</v>
      </c>
      <c r="C195" s="140" t="s">
        <v>528</v>
      </c>
    </row>
    <row r="196" spans="1:3" x14ac:dyDescent="0.2">
      <c r="A196" s="139">
        <v>181</v>
      </c>
      <c r="B196" s="84" t="s">
        <v>74</v>
      </c>
      <c r="C196" s="140" t="s">
        <v>528</v>
      </c>
    </row>
    <row r="197" spans="1:3" x14ac:dyDescent="0.2">
      <c r="A197" s="139">
        <v>182</v>
      </c>
      <c r="B197" s="84" t="s">
        <v>74</v>
      </c>
      <c r="C197" s="140" t="s">
        <v>528</v>
      </c>
    </row>
    <row r="198" spans="1:3" x14ac:dyDescent="0.2">
      <c r="A198" s="139">
        <v>183</v>
      </c>
      <c r="B198" s="84" t="s">
        <v>74</v>
      </c>
      <c r="C198" s="140" t="s">
        <v>528</v>
      </c>
    </row>
    <row r="199" spans="1:3" x14ac:dyDescent="0.2">
      <c r="A199" s="139">
        <v>184</v>
      </c>
      <c r="B199" s="84" t="s">
        <v>74</v>
      </c>
      <c r="C199" s="140" t="s">
        <v>528</v>
      </c>
    </row>
    <row r="200" spans="1:3" x14ac:dyDescent="0.2">
      <c r="A200" s="139">
        <v>185</v>
      </c>
      <c r="B200" s="84" t="s">
        <v>74</v>
      </c>
      <c r="C200" s="140" t="s">
        <v>528</v>
      </c>
    </row>
    <row r="201" spans="1:3" x14ac:dyDescent="0.2">
      <c r="A201" s="139">
        <v>186</v>
      </c>
      <c r="B201" s="84" t="s">
        <v>74</v>
      </c>
      <c r="C201" s="140" t="s">
        <v>528</v>
      </c>
    </row>
    <row r="202" spans="1:3" x14ac:dyDescent="0.2">
      <c r="A202" s="139">
        <v>187</v>
      </c>
      <c r="B202" s="84" t="s">
        <v>74</v>
      </c>
      <c r="C202" s="140" t="s">
        <v>528</v>
      </c>
    </row>
    <row r="203" spans="1:3" x14ac:dyDescent="0.2">
      <c r="A203" s="139">
        <v>188</v>
      </c>
      <c r="B203" s="84" t="s">
        <v>74</v>
      </c>
      <c r="C203" s="140" t="s">
        <v>528</v>
      </c>
    </row>
    <row r="204" spans="1:3" x14ac:dyDescent="0.2">
      <c r="A204" s="139">
        <v>189</v>
      </c>
      <c r="B204" s="84" t="s">
        <v>74</v>
      </c>
      <c r="C204" s="140" t="s">
        <v>528</v>
      </c>
    </row>
    <row r="205" spans="1:3" x14ac:dyDescent="0.2">
      <c r="A205" s="139">
        <v>190</v>
      </c>
      <c r="B205" s="84" t="s">
        <v>74</v>
      </c>
      <c r="C205" s="140" t="s">
        <v>528</v>
      </c>
    </row>
    <row r="206" spans="1:3" x14ac:dyDescent="0.2">
      <c r="A206" s="139">
        <v>191</v>
      </c>
      <c r="B206" s="84" t="s">
        <v>74</v>
      </c>
      <c r="C206" s="140" t="s">
        <v>528</v>
      </c>
    </row>
    <row r="207" spans="1:3" x14ac:dyDescent="0.2">
      <c r="A207" s="139">
        <v>192</v>
      </c>
      <c r="B207" s="84" t="s">
        <v>74</v>
      </c>
      <c r="C207" s="140" t="s">
        <v>528</v>
      </c>
    </row>
    <row r="208" spans="1:3" x14ac:dyDescent="0.2">
      <c r="A208" s="139">
        <v>193</v>
      </c>
      <c r="B208" s="84" t="s">
        <v>74</v>
      </c>
      <c r="C208" s="140" t="s">
        <v>528</v>
      </c>
    </row>
    <row r="209" spans="1:3" x14ac:dyDescent="0.2">
      <c r="A209" s="139">
        <v>194</v>
      </c>
      <c r="B209" s="84" t="s">
        <v>74</v>
      </c>
      <c r="C209" s="140" t="s">
        <v>528</v>
      </c>
    </row>
    <row r="210" spans="1:3" x14ac:dyDescent="0.2">
      <c r="A210" s="139">
        <v>195</v>
      </c>
      <c r="B210" s="84" t="s">
        <v>74</v>
      </c>
      <c r="C210" s="140" t="s">
        <v>528</v>
      </c>
    </row>
    <row r="211" spans="1:3" x14ac:dyDescent="0.2">
      <c r="A211" s="139">
        <v>196</v>
      </c>
      <c r="B211" s="84" t="s">
        <v>74</v>
      </c>
      <c r="C211" s="140" t="s">
        <v>528</v>
      </c>
    </row>
    <row r="212" spans="1:3" x14ac:dyDescent="0.2">
      <c r="A212" s="139">
        <v>197</v>
      </c>
      <c r="B212" s="84" t="s">
        <v>74</v>
      </c>
      <c r="C212" s="140" t="s">
        <v>528</v>
      </c>
    </row>
    <row r="213" spans="1:3" x14ac:dyDescent="0.2">
      <c r="A213" s="139">
        <v>198</v>
      </c>
      <c r="B213" s="84" t="s">
        <v>74</v>
      </c>
      <c r="C213" s="140" t="s">
        <v>528</v>
      </c>
    </row>
    <row r="214" spans="1:3" x14ac:dyDescent="0.2">
      <c r="A214" s="139">
        <v>199</v>
      </c>
      <c r="B214" s="84" t="s">
        <v>74</v>
      </c>
      <c r="C214" s="140" t="s">
        <v>528</v>
      </c>
    </row>
    <row r="215" spans="1:3" x14ac:dyDescent="0.2">
      <c r="A215" s="139">
        <v>201</v>
      </c>
      <c r="B215" s="84" t="s">
        <v>74</v>
      </c>
      <c r="C215" s="140" t="s">
        <v>528</v>
      </c>
    </row>
    <row r="216" spans="1:3" x14ac:dyDescent="0.2">
      <c r="A216" s="139">
        <v>202</v>
      </c>
      <c r="B216" s="84" t="s">
        <v>74</v>
      </c>
      <c r="C216" s="140" t="s">
        <v>528</v>
      </c>
    </row>
    <row r="217" spans="1:3" x14ac:dyDescent="0.2">
      <c r="A217" s="139">
        <v>203</v>
      </c>
      <c r="B217" s="84" t="s">
        <v>74</v>
      </c>
      <c r="C217" s="140" t="s">
        <v>528</v>
      </c>
    </row>
    <row r="218" spans="1:3" x14ac:dyDescent="0.2">
      <c r="A218" s="139">
        <v>204</v>
      </c>
      <c r="B218" s="84" t="s">
        <v>74</v>
      </c>
      <c r="C218" s="140" t="s">
        <v>528</v>
      </c>
    </row>
    <row r="219" spans="1:3" x14ac:dyDescent="0.2">
      <c r="A219" s="139">
        <v>205</v>
      </c>
      <c r="B219" s="84" t="s">
        <v>74</v>
      </c>
      <c r="C219" s="140" t="s">
        <v>528</v>
      </c>
    </row>
    <row r="220" spans="1:3" x14ac:dyDescent="0.2">
      <c r="A220" s="139">
        <v>206</v>
      </c>
      <c r="B220" s="84" t="s">
        <v>74</v>
      </c>
      <c r="C220" s="140" t="s">
        <v>528</v>
      </c>
    </row>
    <row r="221" spans="1:3" x14ac:dyDescent="0.2">
      <c r="A221" s="139">
        <v>207</v>
      </c>
      <c r="B221" s="84" t="s">
        <v>74</v>
      </c>
      <c r="C221" s="140" t="s">
        <v>528</v>
      </c>
    </row>
    <row r="222" spans="1:3" x14ac:dyDescent="0.2">
      <c r="A222" s="139">
        <v>208</v>
      </c>
      <c r="B222" s="84" t="s">
        <v>74</v>
      </c>
      <c r="C222" s="140" t="s">
        <v>528</v>
      </c>
    </row>
    <row r="223" spans="1:3" x14ac:dyDescent="0.2">
      <c r="A223" s="139">
        <v>209</v>
      </c>
      <c r="B223" s="84" t="s">
        <v>74</v>
      </c>
      <c r="C223" s="140" t="s">
        <v>528</v>
      </c>
    </row>
    <row r="224" spans="1:3" x14ac:dyDescent="0.2">
      <c r="A224" s="139">
        <v>210</v>
      </c>
      <c r="B224" s="84" t="s">
        <v>74</v>
      </c>
      <c r="C224" s="140" t="s">
        <v>528</v>
      </c>
    </row>
    <row r="225" spans="1:3" x14ac:dyDescent="0.2">
      <c r="A225" s="139">
        <v>211</v>
      </c>
      <c r="B225" s="84" t="s">
        <v>74</v>
      </c>
      <c r="C225" s="140" t="s">
        <v>528</v>
      </c>
    </row>
    <row r="226" spans="1:3" x14ac:dyDescent="0.2">
      <c r="A226" s="139">
        <v>212</v>
      </c>
      <c r="B226" s="84" t="s">
        <v>74</v>
      </c>
      <c r="C226" s="140" t="s">
        <v>528</v>
      </c>
    </row>
    <row r="227" spans="1:3" x14ac:dyDescent="0.2">
      <c r="A227" s="139">
        <v>213</v>
      </c>
      <c r="B227" s="84" t="s">
        <v>74</v>
      </c>
      <c r="C227" s="140" t="s">
        <v>528</v>
      </c>
    </row>
    <row r="228" spans="1:3" x14ac:dyDescent="0.2">
      <c r="A228" s="139">
        <v>214</v>
      </c>
      <c r="B228" s="84" t="s">
        <v>74</v>
      </c>
      <c r="C228" s="140" t="s">
        <v>528</v>
      </c>
    </row>
    <row r="229" spans="1:3" x14ac:dyDescent="0.2">
      <c r="A229" s="139">
        <v>215</v>
      </c>
      <c r="B229" s="84" t="s">
        <v>74</v>
      </c>
      <c r="C229" s="140" t="s">
        <v>528</v>
      </c>
    </row>
    <row r="230" spans="1:3" x14ac:dyDescent="0.2">
      <c r="A230" s="139">
        <v>216</v>
      </c>
      <c r="B230" s="84" t="s">
        <v>74</v>
      </c>
      <c r="C230" s="140" t="s">
        <v>528</v>
      </c>
    </row>
    <row r="231" spans="1:3" x14ac:dyDescent="0.2">
      <c r="A231" s="139">
        <v>217</v>
      </c>
      <c r="B231" s="84" t="s">
        <v>74</v>
      </c>
      <c r="C231" s="140" t="s">
        <v>528</v>
      </c>
    </row>
    <row r="232" spans="1:3" x14ac:dyDescent="0.2">
      <c r="A232" s="139">
        <v>218</v>
      </c>
      <c r="B232" s="84" t="s">
        <v>74</v>
      </c>
      <c r="C232" s="140" t="s">
        <v>528</v>
      </c>
    </row>
    <row r="233" spans="1:3" x14ac:dyDescent="0.2">
      <c r="A233" s="139">
        <v>219</v>
      </c>
      <c r="B233" s="84" t="s">
        <v>74</v>
      </c>
      <c r="C233" s="140" t="s">
        <v>528</v>
      </c>
    </row>
    <row r="234" spans="1:3" x14ac:dyDescent="0.2">
      <c r="A234" s="139">
        <v>220</v>
      </c>
      <c r="B234" s="84" t="s">
        <v>74</v>
      </c>
      <c r="C234" s="140" t="s">
        <v>528</v>
      </c>
    </row>
    <row r="235" spans="1:3" x14ac:dyDescent="0.2">
      <c r="A235" s="139">
        <v>221</v>
      </c>
      <c r="B235" s="84" t="s">
        <v>74</v>
      </c>
      <c r="C235" s="140" t="s">
        <v>528</v>
      </c>
    </row>
    <row r="236" spans="1:3" x14ac:dyDescent="0.2">
      <c r="A236" s="139">
        <v>222</v>
      </c>
      <c r="B236" s="84" t="s">
        <v>74</v>
      </c>
      <c r="C236" s="140" t="s">
        <v>528</v>
      </c>
    </row>
    <row r="237" spans="1:3" x14ac:dyDescent="0.2">
      <c r="A237" s="139">
        <v>223</v>
      </c>
      <c r="B237" s="84" t="s">
        <v>74</v>
      </c>
      <c r="C237" s="140" t="s">
        <v>528</v>
      </c>
    </row>
    <row r="238" spans="1:3" x14ac:dyDescent="0.2">
      <c r="A238" s="139">
        <v>224</v>
      </c>
      <c r="B238" s="84" t="s">
        <v>74</v>
      </c>
      <c r="C238" s="140" t="s">
        <v>528</v>
      </c>
    </row>
    <row r="239" spans="1:3" x14ac:dyDescent="0.2">
      <c r="A239" s="139">
        <v>225</v>
      </c>
      <c r="B239" s="84" t="s">
        <v>74</v>
      </c>
      <c r="C239" s="140" t="s">
        <v>528</v>
      </c>
    </row>
    <row r="240" spans="1:3" x14ac:dyDescent="0.2">
      <c r="A240" s="139">
        <v>226</v>
      </c>
      <c r="B240" s="84" t="s">
        <v>74</v>
      </c>
      <c r="C240" s="140" t="s">
        <v>528</v>
      </c>
    </row>
    <row r="241" spans="1:3" x14ac:dyDescent="0.2">
      <c r="A241" s="139">
        <v>227</v>
      </c>
      <c r="B241" s="84" t="s">
        <v>74</v>
      </c>
      <c r="C241" s="140" t="s">
        <v>528</v>
      </c>
    </row>
    <row r="242" spans="1:3" x14ac:dyDescent="0.2">
      <c r="A242" s="139">
        <v>228</v>
      </c>
      <c r="B242" s="84" t="s">
        <v>84</v>
      </c>
      <c r="C242" s="140" t="s">
        <v>521</v>
      </c>
    </row>
    <row r="243" spans="1:3" x14ac:dyDescent="0.2">
      <c r="A243" s="139">
        <v>229</v>
      </c>
      <c r="B243" s="84" t="s">
        <v>84</v>
      </c>
      <c r="C243" s="140" t="s">
        <v>521</v>
      </c>
    </row>
    <row r="244" spans="1:3" x14ac:dyDescent="0.2">
      <c r="A244" s="139">
        <v>230</v>
      </c>
      <c r="B244" s="84" t="s">
        <v>74</v>
      </c>
      <c r="C244" s="140" t="s">
        <v>521</v>
      </c>
    </row>
    <row r="245" spans="1:3" x14ac:dyDescent="0.2">
      <c r="A245" s="139">
        <v>231</v>
      </c>
      <c r="B245" s="84" t="s">
        <v>62</v>
      </c>
      <c r="C245" s="140" t="s">
        <v>528</v>
      </c>
    </row>
    <row r="246" spans="1:3" x14ac:dyDescent="0.2">
      <c r="A246" s="139">
        <v>233</v>
      </c>
      <c r="B246" s="84" t="s">
        <v>62</v>
      </c>
      <c r="C246" s="140" t="s">
        <v>528</v>
      </c>
    </row>
    <row r="247" spans="1:3" x14ac:dyDescent="0.2">
      <c r="A247" s="139">
        <v>234</v>
      </c>
      <c r="B247" s="84" t="s">
        <v>62</v>
      </c>
      <c r="C247" s="140" t="s">
        <v>528</v>
      </c>
    </row>
    <row r="248" spans="1:3" x14ac:dyDescent="0.2">
      <c r="A248" s="139">
        <v>235</v>
      </c>
      <c r="B248" s="84" t="s">
        <v>62</v>
      </c>
      <c r="C248" s="140" t="s">
        <v>528</v>
      </c>
    </row>
    <row r="249" spans="1:3" x14ac:dyDescent="0.2">
      <c r="A249" s="139">
        <v>236</v>
      </c>
      <c r="B249" s="84" t="s">
        <v>62</v>
      </c>
      <c r="C249" s="140" t="s">
        <v>528</v>
      </c>
    </row>
    <row r="250" spans="1:3" x14ac:dyDescent="0.2">
      <c r="A250" s="139">
        <v>237</v>
      </c>
      <c r="B250" s="84" t="s">
        <v>62</v>
      </c>
      <c r="C250" s="140" t="s">
        <v>528</v>
      </c>
    </row>
    <row r="251" spans="1:3" x14ac:dyDescent="0.2">
      <c r="A251" s="139">
        <v>238</v>
      </c>
      <c r="B251" s="84" t="s">
        <v>74</v>
      </c>
      <c r="C251" s="140" t="s">
        <v>528</v>
      </c>
    </row>
    <row r="252" spans="1:3" x14ac:dyDescent="0.2">
      <c r="A252" s="139">
        <v>241</v>
      </c>
      <c r="B252" s="84" t="s">
        <v>85</v>
      </c>
      <c r="C252" s="140" t="s">
        <v>528</v>
      </c>
    </row>
    <row r="253" spans="1:3" x14ac:dyDescent="0.2">
      <c r="A253" s="139">
        <v>242</v>
      </c>
      <c r="B253" s="84" t="s">
        <v>86</v>
      </c>
      <c r="C253" s="140" t="s">
        <v>528</v>
      </c>
    </row>
    <row r="254" spans="1:3" x14ac:dyDescent="0.2">
      <c r="A254" s="139">
        <v>243</v>
      </c>
      <c r="B254" s="84" t="s">
        <v>87</v>
      </c>
      <c r="C254" s="140" t="s">
        <v>528</v>
      </c>
    </row>
    <row r="255" spans="1:3" x14ac:dyDescent="0.2">
      <c r="A255" s="139">
        <v>244</v>
      </c>
      <c r="B255" s="84" t="s">
        <v>74</v>
      </c>
      <c r="C255" s="140" t="s">
        <v>528</v>
      </c>
    </row>
    <row r="256" spans="1:3" x14ac:dyDescent="0.2">
      <c r="A256" s="139">
        <v>245</v>
      </c>
      <c r="B256" s="84" t="s">
        <v>86</v>
      </c>
      <c r="C256" s="140" t="s">
        <v>528</v>
      </c>
    </row>
    <row r="257" spans="1:3" x14ac:dyDescent="0.2">
      <c r="A257" s="139">
        <v>246</v>
      </c>
      <c r="B257" s="84" t="s">
        <v>88</v>
      </c>
      <c r="C257" s="140" t="s">
        <v>528</v>
      </c>
    </row>
    <row r="258" spans="1:3" x14ac:dyDescent="0.2">
      <c r="A258" s="139">
        <v>247</v>
      </c>
      <c r="B258" s="84" t="s">
        <v>86</v>
      </c>
      <c r="C258" s="140" t="s">
        <v>528</v>
      </c>
    </row>
    <row r="259" spans="1:3" x14ac:dyDescent="0.2">
      <c r="A259" s="139">
        <v>248</v>
      </c>
      <c r="B259" s="84" t="s">
        <v>74</v>
      </c>
      <c r="C259" s="140" t="s">
        <v>528</v>
      </c>
    </row>
    <row r="260" spans="1:3" x14ac:dyDescent="0.2">
      <c r="A260" s="139">
        <v>249</v>
      </c>
      <c r="B260" s="84" t="s">
        <v>86</v>
      </c>
      <c r="C260" s="140" t="s">
        <v>528</v>
      </c>
    </row>
    <row r="261" spans="1:3" x14ac:dyDescent="0.2">
      <c r="A261" s="139">
        <v>250</v>
      </c>
      <c r="B261" s="84" t="s">
        <v>89</v>
      </c>
      <c r="C261" s="140" t="s">
        <v>521</v>
      </c>
    </row>
    <row r="262" spans="1:3" x14ac:dyDescent="0.2">
      <c r="A262" s="139">
        <v>251</v>
      </c>
      <c r="B262" s="84" t="s">
        <v>89</v>
      </c>
      <c r="C262" s="140" t="s">
        <v>521</v>
      </c>
    </row>
    <row r="263" spans="1:3" x14ac:dyDescent="0.2">
      <c r="A263" s="139">
        <v>252</v>
      </c>
      <c r="B263" s="84" t="s">
        <v>89</v>
      </c>
      <c r="C263" s="140" t="s">
        <v>521</v>
      </c>
    </row>
    <row r="264" spans="1:3" x14ac:dyDescent="0.2">
      <c r="A264" s="139">
        <v>253</v>
      </c>
      <c r="B264" s="84" t="s">
        <v>89</v>
      </c>
      <c r="C264" s="140" t="s">
        <v>521</v>
      </c>
    </row>
    <row r="265" spans="1:3" x14ac:dyDescent="0.2">
      <c r="A265" s="139">
        <v>254</v>
      </c>
      <c r="B265" s="84" t="s">
        <v>90</v>
      </c>
      <c r="C265" s="140" t="s">
        <v>528</v>
      </c>
    </row>
    <row r="266" spans="1:3" x14ac:dyDescent="0.2">
      <c r="A266" s="139">
        <v>255</v>
      </c>
      <c r="B266" s="84" t="s">
        <v>91</v>
      </c>
      <c r="C266" s="140" t="s">
        <v>528</v>
      </c>
    </row>
    <row r="267" spans="1:3" x14ac:dyDescent="0.2">
      <c r="A267" s="139">
        <v>257</v>
      </c>
      <c r="B267" s="84" t="s">
        <v>92</v>
      </c>
      <c r="C267" s="140" t="s">
        <v>528</v>
      </c>
    </row>
    <row r="268" spans="1:3" x14ac:dyDescent="0.2">
      <c r="A268" s="139">
        <v>258</v>
      </c>
      <c r="B268" s="84" t="s">
        <v>93</v>
      </c>
      <c r="C268" s="140" t="s">
        <v>528</v>
      </c>
    </row>
    <row r="269" spans="1:3" x14ac:dyDescent="0.2">
      <c r="A269" s="139">
        <v>259</v>
      </c>
      <c r="B269" s="84" t="s">
        <v>94</v>
      </c>
      <c r="C269" s="140" t="s">
        <v>528</v>
      </c>
    </row>
    <row r="270" spans="1:3" x14ac:dyDescent="0.2">
      <c r="A270" s="139">
        <v>260</v>
      </c>
      <c r="B270" s="84" t="s">
        <v>93</v>
      </c>
      <c r="C270" s="140" t="s">
        <v>528</v>
      </c>
    </row>
    <row r="271" spans="1:3" x14ac:dyDescent="0.2">
      <c r="A271" s="139">
        <v>261</v>
      </c>
      <c r="B271" s="84" t="s">
        <v>93</v>
      </c>
      <c r="C271" s="140" t="s">
        <v>528</v>
      </c>
    </row>
    <row r="272" spans="1:3" x14ac:dyDescent="0.2">
      <c r="A272" s="139">
        <v>262</v>
      </c>
      <c r="B272" s="84" t="s">
        <v>93</v>
      </c>
      <c r="C272" s="140" t="s">
        <v>528</v>
      </c>
    </row>
    <row r="273" spans="1:3" x14ac:dyDescent="0.2">
      <c r="A273" s="139">
        <v>263</v>
      </c>
      <c r="B273" s="84" t="s">
        <v>93</v>
      </c>
      <c r="C273" s="140" t="s">
        <v>528</v>
      </c>
    </row>
    <row r="274" spans="1:3" x14ac:dyDescent="0.2">
      <c r="A274" s="139">
        <v>264</v>
      </c>
      <c r="B274" s="84" t="s">
        <v>93</v>
      </c>
      <c r="C274" s="140" t="s">
        <v>528</v>
      </c>
    </row>
    <row r="275" spans="1:3" x14ac:dyDescent="0.2">
      <c r="A275" s="139">
        <v>265</v>
      </c>
      <c r="B275" s="84" t="s">
        <v>95</v>
      </c>
      <c r="C275" s="140" t="s">
        <v>521</v>
      </c>
    </row>
    <row r="276" spans="1:3" x14ac:dyDescent="0.2">
      <c r="A276" s="139">
        <v>266</v>
      </c>
      <c r="B276" s="84" t="s">
        <v>95</v>
      </c>
      <c r="C276" s="140" t="s">
        <v>521</v>
      </c>
    </row>
    <row r="277" spans="1:3" x14ac:dyDescent="0.2">
      <c r="A277" s="139">
        <v>267</v>
      </c>
      <c r="B277" s="84" t="s">
        <v>95</v>
      </c>
      <c r="C277" s="140" t="s">
        <v>521</v>
      </c>
    </row>
    <row r="278" spans="1:3" x14ac:dyDescent="0.2">
      <c r="A278" s="139">
        <v>268</v>
      </c>
      <c r="B278" s="84" t="s">
        <v>95</v>
      </c>
      <c r="C278" s="140" t="s">
        <v>521</v>
      </c>
    </row>
    <row r="279" spans="1:3" x14ac:dyDescent="0.2">
      <c r="A279" s="139">
        <v>269</v>
      </c>
      <c r="B279" s="84" t="s">
        <v>95</v>
      </c>
      <c r="C279" s="140" t="s">
        <v>521</v>
      </c>
    </row>
    <row r="280" spans="1:3" x14ac:dyDescent="0.2">
      <c r="A280" s="139">
        <v>270</v>
      </c>
      <c r="B280" s="84" t="s">
        <v>95</v>
      </c>
      <c r="C280" s="140" t="s">
        <v>521</v>
      </c>
    </row>
    <row r="281" spans="1:3" x14ac:dyDescent="0.2">
      <c r="A281" s="139">
        <v>271</v>
      </c>
      <c r="B281" s="84" t="s">
        <v>95</v>
      </c>
      <c r="C281" s="140" t="s">
        <v>521</v>
      </c>
    </row>
    <row r="282" spans="1:3" x14ac:dyDescent="0.2">
      <c r="A282" s="139">
        <v>272</v>
      </c>
      <c r="B282" s="84" t="s">
        <v>95</v>
      </c>
      <c r="C282" s="140" t="s">
        <v>521</v>
      </c>
    </row>
    <row r="283" spans="1:3" x14ac:dyDescent="0.2">
      <c r="A283" s="139">
        <v>273</v>
      </c>
      <c r="B283" s="84" t="s">
        <v>95</v>
      </c>
      <c r="C283" s="140" t="s">
        <v>521</v>
      </c>
    </row>
    <row r="284" spans="1:3" x14ac:dyDescent="0.2">
      <c r="A284" s="139">
        <v>274</v>
      </c>
      <c r="B284" s="84" t="s">
        <v>95</v>
      </c>
      <c r="C284" s="140" t="s">
        <v>521</v>
      </c>
    </row>
    <row r="285" spans="1:3" x14ac:dyDescent="0.2">
      <c r="A285" s="139">
        <v>276</v>
      </c>
      <c r="B285" s="84" t="s">
        <v>95</v>
      </c>
      <c r="C285" s="140" t="s">
        <v>521</v>
      </c>
    </row>
    <row r="286" spans="1:3" x14ac:dyDescent="0.2">
      <c r="A286" s="139">
        <v>277</v>
      </c>
      <c r="B286" s="84" t="s">
        <v>96</v>
      </c>
      <c r="C286" s="140" t="s">
        <v>521</v>
      </c>
    </row>
    <row r="287" spans="1:3" x14ac:dyDescent="0.2">
      <c r="A287" s="139">
        <v>278</v>
      </c>
      <c r="B287" s="84" t="s">
        <v>97</v>
      </c>
      <c r="C287" s="140" t="s">
        <v>521</v>
      </c>
    </row>
    <row r="288" spans="1:3" x14ac:dyDescent="0.2">
      <c r="A288" s="139">
        <v>279</v>
      </c>
      <c r="B288" s="84" t="s">
        <v>98</v>
      </c>
      <c r="C288" s="140" t="s">
        <v>521</v>
      </c>
    </row>
    <row r="289" spans="1:3" x14ac:dyDescent="0.2">
      <c r="A289" s="139">
        <v>280</v>
      </c>
      <c r="B289" s="84" t="s">
        <v>99</v>
      </c>
      <c r="C289" s="140" t="s">
        <v>521</v>
      </c>
    </row>
    <row r="290" spans="1:3" x14ac:dyDescent="0.2">
      <c r="A290" s="139">
        <v>281</v>
      </c>
      <c r="B290" s="84" t="s">
        <v>100</v>
      </c>
      <c r="C290" s="140" t="s">
        <v>528</v>
      </c>
    </row>
    <row r="291" spans="1:3" x14ac:dyDescent="0.2">
      <c r="A291" s="139">
        <v>283</v>
      </c>
      <c r="B291" s="84" t="s">
        <v>101</v>
      </c>
      <c r="C291" s="140" t="s">
        <v>528</v>
      </c>
    </row>
    <row r="292" spans="1:3" x14ac:dyDescent="0.2">
      <c r="A292" s="139">
        <v>284</v>
      </c>
      <c r="B292" s="84" t="s">
        <v>43</v>
      </c>
      <c r="C292" s="140" t="s">
        <v>521</v>
      </c>
    </row>
    <row r="293" spans="1:3" x14ac:dyDescent="0.2">
      <c r="A293" s="139">
        <v>285</v>
      </c>
      <c r="B293" s="84" t="s">
        <v>43</v>
      </c>
      <c r="C293" s="140" t="s">
        <v>521</v>
      </c>
    </row>
    <row r="294" spans="1:3" x14ac:dyDescent="0.2">
      <c r="A294" s="139">
        <v>286</v>
      </c>
      <c r="B294" s="84" t="s">
        <v>102</v>
      </c>
      <c r="C294" s="140" t="s">
        <v>521</v>
      </c>
    </row>
    <row r="295" spans="1:3" x14ac:dyDescent="0.2">
      <c r="A295" s="139">
        <v>287</v>
      </c>
      <c r="B295" s="84" t="s">
        <v>103</v>
      </c>
      <c r="C295" s="140" t="s">
        <v>521</v>
      </c>
    </row>
    <row r="296" spans="1:3" x14ac:dyDescent="0.2">
      <c r="A296" s="139">
        <v>288</v>
      </c>
      <c r="B296" s="84" t="s">
        <v>104</v>
      </c>
      <c r="C296" s="140" t="s">
        <v>521</v>
      </c>
    </row>
    <row r="297" spans="1:3" x14ac:dyDescent="0.2">
      <c r="A297" s="139">
        <v>289</v>
      </c>
      <c r="B297" s="84" t="s">
        <v>104</v>
      </c>
      <c r="C297" s="140" t="s">
        <v>521</v>
      </c>
    </row>
    <row r="298" spans="1:3" x14ac:dyDescent="0.2">
      <c r="A298" s="139">
        <v>290</v>
      </c>
      <c r="B298" s="84" t="s">
        <v>104</v>
      </c>
      <c r="C298" s="140" t="s">
        <v>521</v>
      </c>
    </row>
    <row r="299" spans="1:3" x14ac:dyDescent="0.2">
      <c r="A299" s="139">
        <v>291</v>
      </c>
      <c r="B299" s="84" t="s">
        <v>104</v>
      </c>
      <c r="C299" s="140" t="s">
        <v>521</v>
      </c>
    </row>
    <row r="300" spans="1:3" x14ac:dyDescent="0.2">
      <c r="A300" s="139">
        <v>292</v>
      </c>
      <c r="B300" s="84" t="s">
        <v>104</v>
      </c>
      <c r="C300" s="140" t="s">
        <v>521</v>
      </c>
    </row>
    <row r="301" spans="1:3" x14ac:dyDescent="0.2">
      <c r="A301" s="139">
        <v>297</v>
      </c>
      <c r="B301" s="84" t="s">
        <v>104</v>
      </c>
      <c r="C301" s="140" t="s">
        <v>521</v>
      </c>
    </row>
    <row r="302" spans="1:3" x14ac:dyDescent="0.2">
      <c r="A302" s="139">
        <v>298</v>
      </c>
      <c r="B302" s="84" t="s">
        <v>104</v>
      </c>
      <c r="C302" s="140" t="s">
        <v>521</v>
      </c>
    </row>
    <row r="303" spans="1:3" x14ac:dyDescent="0.2">
      <c r="A303" s="139">
        <v>299</v>
      </c>
      <c r="B303" s="84" t="s">
        <v>104</v>
      </c>
      <c r="C303" s="140" t="s">
        <v>521</v>
      </c>
    </row>
    <row r="304" spans="1:3" x14ac:dyDescent="0.2">
      <c r="A304" s="139">
        <v>300</v>
      </c>
      <c r="B304" s="84" t="s">
        <v>105</v>
      </c>
      <c r="C304" s="140" t="s">
        <v>528</v>
      </c>
    </row>
    <row r="305" spans="1:3" x14ac:dyDescent="0.2">
      <c r="A305" s="139">
        <v>301</v>
      </c>
      <c r="B305" s="84" t="s">
        <v>106</v>
      </c>
      <c r="C305" s="140" t="s">
        <v>528</v>
      </c>
    </row>
    <row r="306" spans="1:3" x14ac:dyDescent="0.2">
      <c r="A306" s="139">
        <v>302</v>
      </c>
      <c r="B306" s="84" t="s">
        <v>107</v>
      </c>
      <c r="C306" s="140" t="s">
        <v>528</v>
      </c>
    </row>
    <row r="307" spans="1:3" x14ac:dyDescent="0.2">
      <c r="A307" s="139">
        <v>303</v>
      </c>
      <c r="B307" s="84" t="s">
        <v>104</v>
      </c>
      <c r="C307" s="140" t="s">
        <v>521</v>
      </c>
    </row>
    <row r="308" spans="1:3" x14ac:dyDescent="0.2">
      <c r="A308" s="139">
        <v>304</v>
      </c>
      <c r="B308" s="84" t="s">
        <v>104</v>
      </c>
      <c r="C308" s="140" t="s">
        <v>521</v>
      </c>
    </row>
    <row r="309" spans="1:3" x14ac:dyDescent="0.2">
      <c r="A309" s="139">
        <v>305</v>
      </c>
      <c r="B309" s="84" t="s">
        <v>108</v>
      </c>
      <c r="C309" s="140" t="s">
        <v>528</v>
      </c>
    </row>
    <row r="310" spans="1:3" x14ac:dyDescent="0.2">
      <c r="A310" s="139">
        <v>306</v>
      </c>
      <c r="B310" s="84" t="s">
        <v>108</v>
      </c>
      <c r="C310" s="140" t="s">
        <v>528</v>
      </c>
    </row>
    <row r="311" spans="1:3" x14ac:dyDescent="0.2">
      <c r="A311" s="139">
        <v>307</v>
      </c>
      <c r="B311" s="84" t="s">
        <v>108</v>
      </c>
      <c r="C311" s="140" t="s">
        <v>528</v>
      </c>
    </row>
    <row r="312" spans="1:3" x14ac:dyDescent="0.2">
      <c r="A312" s="139">
        <v>308</v>
      </c>
      <c r="B312" s="84" t="s">
        <v>108</v>
      </c>
      <c r="C312" s="140" t="s">
        <v>528</v>
      </c>
    </row>
    <row r="313" spans="1:3" x14ac:dyDescent="0.2">
      <c r="A313" s="139">
        <v>309</v>
      </c>
      <c r="B313" s="84" t="s">
        <v>109</v>
      </c>
      <c r="C313" s="140" t="s">
        <v>528</v>
      </c>
    </row>
    <row r="314" spans="1:3" x14ac:dyDescent="0.2">
      <c r="A314" s="139">
        <v>310</v>
      </c>
      <c r="B314" s="84" t="s">
        <v>110</v>
      </c>
      <c r="C314" s="140" t="s">
        <v>528</v>
      </c>
    </row>
    <row r="315" spans="1:3" x14ac:dyDescent="0.2">
      <c r="A315" s="139">
        <v>312</v>
      </c>
      <c r="B315" s="84" t="s">
        <v>111</v>
      </c>
      <c r="C315" s="140" t="s">
        <v>521</v>
      </c>
    </row>
    <row r="316" spans="1:3" x14ac:dyDescent="0.2">
      <c r="A316" s="139">
        <v>313</v>
      </c>
      <c r="B316" s="84" t="s">
        <v>112</v>
      </c>
      <c r="C316" s="140" t="s">
        <v>521</v>
      </c>
    </row>
    <row r="317" spans="1:3" x14ac:dyDescent="0.2">
      <c r="A317" s="139">
        <v>314</v>
      </c>
      <c r="B317" s="84" t="s">
        <v>113</v>
      </c>
      <c r="C317" s="140" t="s">
        <v>521</v>
      </c>
    </row>
    <row r="318" spans="1:3" x14ac:dyDescent="0.2">
      <c r="A318" s="139">
        <v>315</v>
      </c>
      <c r="B318" s="84" t="s">
        <v>114</v>
      </c>
      <c r="C318" s="140" t="s">
        <v>521</v>
      </c>
    </row>
    <row r="319" spans="1:3" x14ac:dyDescent="0.2">
      <c r="A319" s="139">
        <v>316</v>
      </c>
      <c r="B319" s="84" t="s">
        <v>115</v>
      </c>
      <c r="C319" s="140" t="s">
        <v>528</v>
      </c>
    </row>
    <row r="320" spans="1:3" x14ac:dyDescent="0.2">
      <c r="A320" s="139">
        <v>317</v>
      </c>
      <c r="B320" s="84" t="s">
        <v>115</v>
      </c>
      <c r="C320" s="140" t="s">
        <v>528</v>
      </c>
    </row>
    <row r="321" spans="1:3" x14ac:dyDescent="0.2">
      <c r="A321" s="139">
        <v>318</v>
      </c>
      <c r="B321" s="84" t="s">
        <v>115</v>
      </c>
      <c r="C321" s="140" t="s">
        <v>528</v>
      </c>
    </row>
    <row r="322" spans="1:3" x14ac:dyDescent="0.2">
      <c r="A322" s="139">
        <v>319</v>
      </c>
      <c r="B322" s="84" t="s">
        <v>116</v>
      </c>
      <c r="C322" s="140" t="s">
        <v>528</v>
      </c>
    </row>
    <row r="323" spans="1:3" x14ac:dyDescent="0.2">
      <c r="A323" s="139">
        <v>320</v>
      </c>
      <c r="B323" s="84" t="s">
        <v>115</v>
      </c>
      <c r="C323" s="140" t="s">
        <v>528</v>
      </c>
    </row>
    <row r="324" spans="1:3" x14ac:dyDescent="0.2">
      <c r="A324" s="139">
        <v>321</v>
      </c>
      <c r="B324" s="84" t="s">
        <v>115</v>
      </c>
      <c r="C324" s="140" t="s">
        <v>528</v>
      </c>
    </row>
    <row r="325" spans="1:3" x14ac:dyDescent="0.2">
      <c r="A325" s="139">
        <v>322</v>
      </c>
      <c r="B325" s="84" t="s">
        <v>115</v>
      </c>
      <c r="C325" s="140" t="s">
        <v>528</v>
      </c>
    </row>
    <row r="326" spans="1:3" x14ac:dyDescent="0.2">
      <c r="A326" s="139">
        <v>323</v>
      </c>
      <c r="B326" s="84" t="s">
        <v>115</v>
      </c>
      <c r="C326" s="140" t="s">
        <v>528</v>
      </c>
    </row>
    <row r="327" spans="1:3" x14ac:dyDescent="0.2">
      <c r="A327" s="139">
        <v>324</v>
      </c>
      <c r="B327" s="84" t="s">
        <v>117</v>
      </c>
      <c r="C327" s="140" t="s">
        <v>528</v>
      </c>
    </row>
    <row r="328" spans="1:3" x14ac:dyDescent="0.2">
      <c r="A328" s="139">
        <v>325</v>
      </c>
      <c r="B328" s="84" t="s">
        <v>118</v>
      </c>
      <c r="C328" s="140" t="s">
        <v>528</v>
      </c>
    </row>
    <row r="329" spans="1:3" x14ac:dyDescent="0.2">
      <c r="A329" s="139">
        <v>326</v>
      </c>
      <c r="B329" s="84" t="s">
        <v>118</v>
      </c>
      <c r="C329" s="140" t="s">
        <v>528</v>
      </c>
    </row>
    <row r="330" spans="1:3" x14ac:dyDescent="0.2">
      <c r="A330" s="139">
        <v>327</v>
      </c>
      <c r="B330" s="84" t="s">
        <v>118</v>
      </c>
      <c r="C330" s="140" t="s">
        <v>528</v>
      </c>
    </row>
    <row r="331" spans="1:3" x14ac:dyDescent="0.2">
      <c r="A331" s="139">
        <v>328</v>
      </c>
      <c r="B331" s="84" t="s">
        <v>118</v>
      </c>
      <c r="C331" s="140" t="s">
        <v>528</v>
      </c>
    </row>
    <row r="332" spans="1:3" x14ac:dyDescent="0.2">
      <c r="A332" s="139">
        <v>329</v>
      </c>
      <c r="B332" s="84" t="s">
        <v>118</v>
      </c>
      <c r="C332" s="140" t="s">
        <v>528</v>
      </c>
    </row>
    <row r="333" spans="1:3" x14ac:dyDescent="0.2">
      <c r="A333" s="139">
        <v>330</v>
      </c>
      <c r="B333" s="84" t="s">
        <v>118</v>
      </c>
      <c r="C333" s="140" t="s">
        <v>528</v>
      </c>
    </row>
    <row r="334" spans="1:3" x14ac:dyDescent="0.2">
      <c r="A334" s="139">
        <v>331</v>
      </c>
      <c r="B334" s="84" t="s">
        <v>118</v>
      </c>
      <c r="C334" s="140" t="s">
        <v>528</v>
      </c>
    </row>
    <row r="335" spans="1:3" x14ac:dyDescent="0.2">
      <c r="A335" s="139">
        <v>332</v>
      </c>
      <c r="B335" s="84" t="s">
        <v>118</v>
      </c>
      <c r="C335" s="140" t="s">
        <v>528</v>
      </c>
    </row>
    <row r="336" spans="1:3" x14ac:dyDescent="0.2">
      <c r="A336" s="139">
        <v>334</v>
      </c>
      <c r="B336" s="84" t="s">
        <v>119</v>
      </c>
      <c r="C336" s="140" t="s">
        <v>528</v>
      </c>
    </row>
    <row r="337" spans="1:3" x14ac:dyDescent="0.2">
      <c r="A337" s="139">
        <v>335</v>
      </c>
      <c r="B337" s="84" t="s">
        <v>120</v>
      </c>
      <c r="C337" s="140" t="s">
        <v>528</v>
      </c>
    </row>
    <row r="338" spans="1:3" x14ac:dyDescent="0.2">
      <c r="A338" s="139">
        <v>336</v>
      </c>
      <c r="B338" s="84" t="s">
        <v>121</v>
      </c>
      <c r="C338" s="140" t="s">
        <v>521</v>
      </c>
    </row>
    <row r="339" spans="1:3" x14ac:dyDescent="0.2">
      <c r="A339" s="139">
        <v>337</v>
      </c>
      <c r="B339" s="84" t="s">
        <v>121</v>
      </c>
      <c r="C339" s="140" t="s">
        <v>521</v>
      </c>
    </row>
    <row r="340" spans="1:3" x14ac:dyDescent="0.2">
      <c r="A340" s="139">
        <v>338</v>
      </c>
      <c r="B340" s="84" t="s">
        <v>122</v>
      </c>
      <c r="C340" s="140" t="s">
        <v>528</v>
      </c>
    </row>
    <row r="341" spans="1:3" x14ac:dyDescent="0.2">
      <c r="A341" s="139">
        <v>339</v>
      </c>
      <c r="B341" s="84" t="s">
        <v>123</v>
      </c>
      <c r="C341" s="140" t="s">
        <v>521</v>
      </c>
    </row>
    <row r="342" spans="1:3" x14ac:dyDescent="0.2">
      <c r="A342" s="139">
        <v>340</v>
      </c>
      <c r="B342" s="84" t="s">
        <v>123</v>
      </c>
      <c r="C342" s="140" t="s">
        <v>521</v>
      </c>
    </row>
    <row r="343" spans="1:3" x14ac:dyDescent="0.2">
      <c r="A343" s="139">
        <v>341</v>
      </c>
      <c r="B343" s="84" t="s">
        <v>123</v>
      </c>
      <c r="C343" s="140" t="s">
        <v>521</v>
      </c>
    </row>
    <row r="344" spans="1:3" x14ac:dyDescent="0.2">
      <c r="A344" s="139">
        <v>342</v>
      </c>
      <c r="B344" s="84" t="s">
        <v>124</v>
      </c>
      <c r="C344" s="140" t="s">
        <v>521</v>
      </c>
    </row>
    <row r="345" spans="1:3" x14ac:dyDescent="0.2">
      <c r="A345" s="139">
        <v>343</v>
      </c>
      <c r="B345" s="84" t="s">
        <v>125</v>
      </c>
      <c r="C345" s="140" t="s">
        <v>521</v>
      </c>
    </row>
    <row r="346" spans="1:3" x14ac:dyDescent="0.2">
      <c r="A346" s="139">
        <v>344</v>
      </c>
      <c r="B346" s="84" t="s">
        <v>126</v>
      </c>
      <c r="C346" s="140" t="s">
        <v>528</v>
      </c>
    </row>
    <row r="347" spans="1:3" x14ac:dyDescent="0.2">
      <c r="A347" s="139">
        <v>345</v>
      </c>
      <c r="B347" s="84" t="s">
        <v>127</v>
      </c>
      <c r="C347" s="140" t="s">
        <v>521</v>
      </c>
    </row>
    <row r="348" spans="1:3" x14ac:dyDescent="0.2">
      <c r="A348" s="139">
        <v>346</v>
      </c>
      <c r="B348" s="84" t="s">
        <v>128</v>
      </c>
      <c r="C348" s="140" t="s">
        <v>521</v>
      </c>
    </row>
    <row r="349" spans="1:3" x14ac:dyDescent="0.2">
      <c r="A349" s="139">
        <v>347</v>
      </c>
      <c r="B349" s="84" t="s">
        <v>129</v>
      </c>
      <c r="C349" s="140" t="s">
        <v>521</v>
      </c>
    </row>
    <row r="350" spans="1:3" x14ac:dyDescent="0.2">
      <c r="A350" s="139">
        <v>348</v>
      </c>
      <c r="B350" s="84" t="s">
        <v>129</v>
      </c>
      <c r="C350" s="140" t="s">
        <v>521</v>
      </c>
    </row>
    <row r="351" spans="1:3" x14ac:dyDescent="0.2">
      <c r="A351" s="139">
        <v>349</v>
      </c>
      <c r="B351" s="84" t="s">
        <v>74</v>
      </c>
      <c r="C351" s="140" t="s">
        <v>528</v>
      </c>
    </row>
    <row r="352" spans="1:3" x14ac:dyDescent="0.2">
      <c r="A352" s="139">
        <v>350</v>
      </c>
      <c r="B352" s="84" t="s">
        <v>130</v>
      </c>
      <c r="C352" s="140" t="s">
        <v>521</v>
      </c>
    </row>
    <row r="353" spans="1:3" x14ac:dyDescent="0.2">
      <c r="A353" s="139">
        <v>351</v>
      </c>
      <c r="B353" s="84" t="s">
        <v>131</v>
      </c>
      <c r="C353" s="140" t="s">
        <v>528</v>
      </c>
    </row>
    <row r="354" spans="1:3" x14ac:dyDescent="0.2">
      <c r="A354" s="139">
        <v>352</v>
      </c>
      <c r="B354" s="84" t="s">
        <v>132</v>
      </c>
      <c r="C354" s="140" t="s">
        <v>528</v>
      </c>
    </row>
    <row r="355" spans="1:3" x14ac:dyDescent="0.2">
      <c r="A355" s="139">
        <v>353</v>
      </c>
      <c r="B355" s="84" t="s">
        <v>133</v>
      </c>
      <c r="C355" s="140" t="s">
        <v>528</v>
      </c>
    </row>
    <row r="356" spans="1:3" x14ac:dyDescent="0.2">
      <c r="A356" s="139">
        <v>354</v>
      </c>
      <c r="B356" s="84" t="s">
        <v>50</v>
      </c>
      <c r="C356" s="140" t="s">
        <v>521</v>
      </c>
    </row>
    <row r="357" spans="1:3" x14ac:dyDescent="0.2">
      <c r="A357" s="139">
        <v>355</v>
      </c>
      <c r="B357" s="84" t="s">
        <v>134</v>
      </c>
      <c r="C357" s="140" t="s">
        <v>528</v>
      </c>
    </row>
    <row r="358" spans="1:3" x14ac:dyDescent="0.2">
      <c r="A358" s="139">
        <v>357</v>
      </c>
      <c r="B358" s="84" t="s">
        <v>135</v>
      </c>
      <c r="C358" s="140" t="s">
        <v>521</v>
      </c>
    </row>
    <row r="359" spans="1:3" x14ac:dyDescent="0.2">
      <c r="A359" s="139">
        <v>358</v>
      </c>
      <c r="B359" s="84" t="s">
        <v>135</v>
      </c>
      <c r="C359" s="140" t="s">
        <v>521</v>
      </c>
    </row>
    <row r="360" spans="1:3" x14ac:dyDescent="0.2">
      <c r="A360" s="139">
        <v>359</v>
      </c>
      <c r="B360" s="84" t="s">
        <v>135</v>
      </c>
      <c r="C360" s="140" t="s">
        <v>521</v>
      </c>
    </row>
    <row r="361" spans="1:3" x14ac:dyDescent="0.2">
      <c r="A361" s="139">
        <v>360</v>
      </c>
      <c r="B361" s="84" t="s">
        <v>135</v>
      </c>
      <c r="C361" s="140" t="s">
        <v>521</v>
      </c>
    </row>
    <row r="362" spans="1:3" x14ac:dyDescent="0.2">
      <c r="A362" s="139">
        <v>361</v>
      </c>
      <c r="B362" s="84" t="s">
        <v>135</v>
      </c>
      <c r="C362" s="140" t="s">
        <v>521</v>
      </c>
    </row>
    <row r="363" spans="1:3" x14ac:dyDescent="0.2">
      <c r="A363" s="139">
        <v>362</v>
      </c>
      <c r="B363" s="84" t="s">
        <v>135</v>
      </c>
      <c r="C363" s="140" t="s">
        <v>521</v>
      </c>
    </row>
    <row r="364" spans="1:3" x14ac:dyDescent="0.2">
      <c r="A364" s="139">
        <v>363</v>
      </c>
      <c r="B364" s="84" t="s">
        <v>135</v>
      </c>
      <c r="C364" s="140" t="s">
        <v>521</v>
      </c>
    </row>
    <row r="365" spans="1:3" x14ac:dyDescent="0.2">
      <c r="A365" s="139">
        <v>364</v>
      </c>
      <c r="B365" s="84" t="s">
        <v>135</v>
      </c>
      <c r="C365" s="140" t="s">
        <v>521</v>
      </c>
    </row>
    <row r="366" spans="1:3" x14ac:dyDescent="0.2">
      <c r="A366" s="139">
        <v>365</v>
      </c>
      <c r="B366" s="84" t="s">
        <v>135</v>
      </c>
      <c r="C366" s="140" t="s">
        <v>521</v>
      </c>
    </row>
    <row r="367" spans="1:3" x14ac:dyDescent="0.2">
      <c r="A367" s="139">
        <v>366</v>
      </c>
      <c r="B367" s="84" t="s">
        <v>135</v>
      </c>
      <c r="C367" s="140" t="s">
        <v>521</v>
      </c>
    </row>
    <row r="368" spans="1:3" x14ac:dyDescent="0.2">
      <c r="A368" s="139">
        <v>367</v>
      </c>
      <c r="B368" s="84" t="s">
        <v>135</v>
      </c>
      <c r="C368" s="140" t="s">
        <v>521</v>
      </c>
    </row>
    <row r="369" spans="1:3" x14ac:dyDescent="0.2">
      <c r="A369" s="139">
        <v>368</v>
      </c>
      <c r="B369" s="84" t="s">
        <v>135</v>
      </c>
      <c r="C369" s="140" t="s">
        <v>521</v>
      </c>
    </row>
    <row r="370" spans="1:3" x14ac:dyDescent="0.2">
      <c r="A370" s="139">
        <v>369</v>
      </c>
      <c r="B370" s="84" t="s">
        <v>135</v>
      </c>
      <c r="C370" s="140" t="s">
        <v>521</v>
      </c>
    </row>
    <row r="371" spans="1:3" x14ac:dyDescent="0.2">
      <c r="A371" s="139">
        <v>370</v>
      </c>
      <c r="B371" s="84" t="s">
        <v>135</v>
      </c>
      <c r="C371" s="140" t="s">
        <v>521</v>
      </c>
    </row>
    <row r="372" spans="1:3" x14ac:dyDescent="0.2">
      <c r="A372" s="139">
        <v>371</v>
      </c>
      <c r="B372" s="84" t="s">
        <v>135</v>
      </c>
      <c r="C372" s="140" t="s">
        <v>521</v>
      </c>
    </row>
    <row r="373" spans="1:3" x14ac:dyDescent="0.2">
      <c r="A373" s="139">
        <v>372</v>
      </c>
      <c r="B373" s="84" t="s">
        <v>115</v>
      </c>
      <c r="C373" s="140" t="s">
        <v>528</v>
      </c>
    </row>
    <row r="374" spans="1:3" x14ac:dyDescent="0.2">
      <c r="A374" s="139">
        <v>373</v>
      </c>
      <c r="B374" s="84" t="s">
        <v>62</v>
      </c>
      <c r="C374" s="140" t="s">
        <v>528</v>
      </c>
    </row>
    <row r="375" spans="1:3" x14ac:dyDescent="0.2">
      <c r="A375" s="139">
        <v>374</v>
      </c>
      <c r="B375" s="84" t="s">
        <v>62</v>
      </c>
      <c r="C375" s="140" t="s">
        <v>528</v>
      </c>
    </row>
    <row r="376" spans="1:3" x14ac:dyDescent="0.2">
      <c r="A376" s="139">
        <v>375</v>
      </c>
      <c r="B376" s="84" t="s">
        <v>62</v>
      </c>
      <c r="C376" s="140" t="s">
        <v>528</v>
      </c>
    </row>
    <row r="377" spans="1:3" x14ac:dyDescent="0.2">
      <c r="A377" s="139">
        <v>376</v>
      </c>
      <c r="B377" s="84" t="s">
        <v>62</v>
      </c>
      <c r="C377" s="140" t="s">
        <v>528</v>
      </c>
    </row>
    <row r="378" spans="1:3" x14ac:dyDescent="0.2">
      <c r="A378" s="139">
        <v>377</v>
      </c>
      <c r="B378" s="84" t="s">
        <v>62</v>
      </c>
      <c r="C378" s="140" t="s">
        <v>528</v>
      </c>
    </row>
    <row r="379" spans="1:3" x14ac:dyDescent="0.2">
      <c r="A379" s="139">
        <v>378</v>
      </c>
      <c r="B379" s="84" t="s">
        <v>62</v>
      </c>
      <c r="C379" s="140" t="s">
        <v>528</v>
      </c>
    </row>
    <row r="380" spans="1:3" x14ac:dyDescent="0.2">
      <c r="A380" s="139">
        <v>380</v>
      </c>
      <c r="B380" s="84" t="s">
        <v>62</v>
      </c>
      <c r="C380" s="140" t="s">
        <v>528</v>
      </c>
    </row>
    <row r="381" spans="1:3" x14ac:dyDescent="0.2">
      <c r="A381" s="139">
        <v>381</v>
      </c>
      <c r="B381" s="84" t="s">
        <v>62</v>
      </c>
      <c r="C381" s="140" t="s">
        <v>528</v>
      </c>
    </row>
    <row r="382" spans="1:3" x14ac:dyDescent="0.2">
      <c r="A382" s="139">
        <v>382</v>
      </c>
      <c r="B382" s="84" t="s">
        <v>62</v>
      </c>
      <c r="C382" s="140" t="s">
        <v>528</v>
      </c>
    </row>
    <row r="383" spans="1:3" x14ac:dyDescent="0.2">
      <c r="A383" s="139">
        <v>384</v>
      </c>
      <c r="B383" s="84" t="s">
        <v>74</v>
      </c>
      <c r="C383" s="140" t="s">
        <v>528</v>
      </c>
    </row>
    <row r="384" spans="1:3" x14ac:dyDescent="0.2">
      <c r="A384" s="139">
        <v>385</v>
      </c>
      <c r="B384" s="84" t="s">
        <v>62</v>
      </c>
      <c r="C384" s="140" t="s">
        <v>528</v>
      </c>
    </row>
    <row r="385" spans="1:3" x14ac:dyDescent="0.2">
      <c r="A385" s="139">
        <v>386</v>
      </c>
      <c r="B385" s="84" t="s">
        <v>43</v>
      </c>
      <c r="C385" s="140" t="s">
        <v>521</v>
      </c>
    </row>
    <row r="386" spans="1:3" x14ac:dyDescent="0.2">
      <c r="A386" s="139">
        <v>387</v>
      </c>
      <c r="B386" s="84" t="s">
        <v>67</v>
      </c>
      <c r="C386" s="140" t="s">
        <v>521</v>
      </c>
    </row>
    <row r="387" spans="1:3" x14ac:dyDescent="0.2">
      <c r="A387" s="139">
        <v>388</v>
      </c>
      <c r="B387" s="84" t="s">
        <v>62</v>
      </c>
      <c r="C387" s="140" t="s">
        <v>528</v>
      </c>
    </row>
    <row r="388" spans="1:3" x14ac:dyDescent="0.2">
      <c r="A388" s="139">
        <v>389</v>
      </c>
      <c r="B388" s="84" t="s">
        <v>53</v>
      </c>
      <c r="C388" s="140" t="s">
        <v>521</v>
      </c>
    </row>
    <row r="389" spans="1:3" x14ac:dyDescent="0.2">
      <c r="A389" s="139">
        <v>390</v>
      </c>
      <c r="B389" s="84" t="s">
        <v>62</v>
      </c>
      <c r="C389" s="140" t="s">
        <v>528</v>
      </c>
    </row>
    <row r="390" spans="1:3" x14ac:dyDescent="0.2">
      <c r="A390" s="139">
        <v>391</v>
      </c>
      <c r="B390" s="84" t="s">
        <v>136</v>
      </c>
      <c r="C390" s="140" t="s">
        <v>521</v>
      </c>
    </row>
    <row r="391" spans="1:3" x14ac:dyDescent="0.2">
      <c r="A391" s="139">
        <v>392</v>
      </c>
      <c r="B391" s="84" t="s">
        <v>137</v>
      </c>
      <c r="C391" s="140" t="s">
        <v>528</v>
      </c>
    </row>
    <row r="392" spans="1:3" x14ac:dyDescent="0.2">
      <c r="A392" s="139">
        <v>393</v>
      </c>
      <c r="B392" s="84" t="s">
        <v>138</v>
      </c>
      <c r="C392" s="140" t="s">
        <v>528</v>
      </c>
    </row>
    <row r="393" spans="1:3" x14ac:dyDescent="0.2">
      <c r="A393" s="139">
        <v>394</v>
      </c>
      <c r="B393" s="84" t="s">
        <v>94</v>
      </c>
      <c r="C393" s="140" t="s">
        <v>528</v>
      </c>
    </row>
    <row r="394" spans="1:3" x14ac:dyDescent="0.2">
      <c r="A394" s="139">
        <v>395</v>
      </c>
      <c r="B394" s="84" t="s">
        <v>139</v>
      </c>
      <c r="C394" s="140" t="s">
        <v>528</v>
      </c>
    </row>
    <row r="395" spans="1:3" x14ac:dyDescent="0.2">
      <c r="A395" s="139">
        <v>396</v>
      </c>
      <c r="B395" s="84" t="s">
        <v>72</v>
      </c>
      <c r="C395" s="140" t="s">
        <v>528</v>
      </c>
    </row>
    <row r="396" spans="1:3" x14ac:dyDescent="0.2">
      <c r="A396" s="139">
        <v>397</v>
      </c>
      <c r="B396" s="84" t="s">
        <v>140</v>
      </c>
      <c r="C396" s="140" t="s">
        <v>528</v>
      </c>
    </row>
    <row r="397" spans="1:3" x14ac:dyDescent="0.2">
      <c r="A397" s="139">
        <v>398</v>
      </c>
      <c r="B397" s="84" t="s">
        <v>141</v>
      </c>
      <c r="C397" s="140" t="s">
        <v>528</v>
      </c>
    </row>
    <row r="398" spans="1:3" x14ac:dyDescent="0.2">
      <c r="A398" s="139">
        <v>399</v>
      </c>
      <c r="B398" s="84" t="s">
        <v>142</v>
      </c>
      <c r="C398" s="140" t="s">
        <v>521</v>
      </c>
    </row>
    <row r="399" spans="1:3" x14ac:dyDescent="0.2">
      <c r="A399" s="139">
        <v>400</v>
      </c>
      <c r="B399" s="84" t="s">
        <v>93</v>
      </c>
      <c r="C399" s="140" t="s">
        <v>528</v>
      </c>
    </row>
    <row r="400" spans="1:3" x14ac:dyDescent="0.2">
      <c r="A400" s="139">
        <v>401</v>
      </c>
      <c r="B400" s="84" t="s">
        <v>143</v>
      </c>
      <c r="C400" s="140" t="s">
        <v>521</v>
      </c>
    </row>
    <row r="401" spans="1:3" x14ac:dyDescent="0.2">
      <c r="A401" s="139">
        <v>403</v>
      </c>
      <c r="B401" s="84" t="s">
        <v>49</v>
      </c>
      <c r="C401" s="140" t="s">
        <v>528</v>
      </c>
    </row>
    <row r="402" spans="1:3" x14ac:dyDescent="0.2">
      <c r="A402" s="139">
        <v>404</v>
      </c>
      <c r="B402" s="84" t="s">
        <v>144</v>
      </c>
      <c r="C402" s="140" t="s">
        <v>528</v>
      </c>
    </row>
    <row r="403" spans="1:3" x14ac:dyDescent="0.2">
      <c r="A403" s="139">
        <v>405</v>
      </c>
      <c r="B403" s="84" t="s">
        <v>145</v>
      </c>
      <c r="C403" s="140" t="s">
        <v>521</v>
      </c>
    </row>
    <row r="404" spans="1:3" x14ac:dyDescent="0.2">
      <c r="A404" s="139">
        <v>406</v>
      </c>
      <c r="B404" s="84" t="s">
        <v>146</v>
      </c>
      <c r="C404" s="140" t="s">
        <v>521</v>
      </c>
    </row>
    <row r="405" spans="1:3" x14ac:dyDescent="0.2">
      <c r="A405" s="139">
        <v>407</v>
      </c>
      <c r="B405" s="84" t="s">
        <v>147</v>
      </c>
      <c r="C405" s="140" t="s">
        <v>521</v>
      </c>
    </row>
    <row r="406" spans="1:3" x14ac:dyDescent="0.2">
      <c r="A406" s="139">
        <v>408</v>
      </c>
      <c r="B406" s="84" t="s">
        <v>148</v>
      </c>
      <c r="C406" s="140" t="s">
        <v>521</v>
      </c>
    </row>
    <row r="407" spans="1:3" x14ac:dyDescent="0.2">
      <c r="A407" s="139">
        <v>409</v>
      </c>
      <c r="B407" s="84" t="s">
        <v>149</v>
      </c>
      <c r="C407" s="140" t="s">
        <v>521</v>
      </c>
    </row>
    <row r="408" spans="1:3" x14ac:dyDescent="0.2">
      <c r="A408" s="139">
        <v>410</v>
      </c>
      <c r="B408" s="84" t="s">
        <v>150</v>
      </c>
      <c r="C408" s="140" t="s">
        <v>521</v>
      </c>
    </row>
    <row r="409" spans="1:3" x14ac:dyDescent="0.2">
      <c r="A409" s="139">
        <v>411</v>
      </c>
      <c r="B409" s="84" t="s">
        <v>151</v>
      </c>
      <c r="C409" s="140" t="s">
        <v>521</v>
      </c>
    </row>
    <row r="410" spans="1:3" x14ac:dyDescent="0.2">
      <c r="A410" s="139">
        <v>412</v>
      </c>
      <c r="B410" s="84" t="s">
        <v>152</v>
      </c>
      <c r="C410" s="140" t="s">
        <v>521</v>
      </c>
    </row>
    <row r="411" spans="1:3" x14ac:dyDescent="0.2">
      <c r="A411" s="139">
        <v>413</v>
      </c>
      <c r="B411" s="84" t="s">
        <v>153</v>
      </c>
      <c r="C411" s="140" t="s">
        <v>521</v>
      </c>
    </row>
    <row r="412" spans="1:3" x14ac:dyDescent="0.2">
      <c r="A412" s="139">
        <v>414</v>
      </c>
      <c r="B412" s="84" t="s">
        <v>154</v>
      </c>
      <c r="C412" s="140" t="s">
        <v>521</v>
      </c>
    </row>
    <row r="413" spans="1:3" x14ac:dyDescent="0.2">
      <c r="A413" s="139">
        <v>415</v>
      </c>
      <c r="B413" s="84" t="s">
        <v>155</v>
      </c>
      <c r="C413" s="140" t="s">
        <v>521</v>
      </c>
    </row>
    <row r="414" spans="1:3" x14ac:dyDescent="0.2">
      <c r="A414" s="139">
        <v>416</v>
      </c>
      <c r="B414" s="84" t="s">
        <v>156</v>
      </c>
      <c r="C414" s="140" t="s">
        <v>521</v>
      </c>
    </row>
    <row r="415" spans="1:3" x14ac:dyDescent="0.2">
      <c r="A415" s="139">
        <v>417</v>
      </c>
      <c r="B415" s="84" t="s">
        <v>157</v>
      </c>
      <c r="C415" s="140" t="s">
        <v>521</v>
      </c>
    </row>
    <row r="416" spans="1:3" x14ac:dyDescent="0.2">
      <c r="A416" s="139">
        <v>418</v>
      </c>
      <c r="B416" s="84" t="s">
        <v>158</v>
      </c>
      <c r="C416" s="140" t="s">
        <v>521</v>
      </c>
    </row>
    <row r="417" spans="1:3" x14ac:dyDescent="0.2">
      <c r="A417" s="139">
        <v>419</v>
      </c>
      <c r="B417" s="84" t="s">
        <v>159</v>
      </c>
      <c r="C417" s="140" t="s">
        <v>521</v>
      </c>
    </row>
    <row r="418" spans="1:3" x14ac:dyDescent="0.2">
      <c r="A418" s="139">
        <v>420</v>
      </c>
      <c r="B418" s="84" t="s">
        <v>160</v>
      </c>
      <c r="C418" s="140" t="s">
        <v>521</v>
      </c>
    </row>
    <row r="419" spans="1:3" x14ac:dyDescent="0.2">
      <c r="A419" s="139">
        <v>421</v>
      </c>
      <c r="B419" s="84" t="s">
        <v>161</v>
      </c>
      <c r="C419" s="140" t="s">
        <v>521</v>
      </c>
    </row>
    <row r="420" spans="1:3" x14ac:dyDescent="0.2">
      <c r="A420" s="139">
        <v>422</v>
      </c>
      <c r="B420" s="84" t="s">
        <v>162</v>
      </c>
      <c r="C420" s="140" t="s">
        <v>521</v>
      </c>
    </row>
    <row r="421" spans="1:3" x14ac:dyDescent="0.2">
      <c r="A421" s="139">
        <v>423</v>
      </c>
      <c r="B421" s="84" t="s">
        <v>163</v>
      </c>
      <c r="C421" s="140" t="s">
        <v>521</v>
      </c>
    </row>
    <row r="422" spans="1:3" x14ac:dyDescent="0.2">
      <c r="A422" s="139">
        <v>424</v>
      </c>
      <c r="B422" s="84" t="s">
        <v>164</v>
      </c>
      <c r="C422" s="140" t="s">
        <v>521</v>
      </c>
    </row>
    <row r="423" spans="1:3" x14ac:dyDescent="0.2">
      <c r="A423" s="139">
        <v>425</v>
      </c>
      <c r="B423" s="84" t="s">
        <v>165</v>
      </c>
      <c r="C423" s="140" t="s">
        <v>528</v>
      </c>
    </row>
    <row r="424" spans="1:3" x14ac:dyDescent="0.2">
      <c r="A424" s="139">
        <v>426</v>
      </c>
      <c r="B424" s="84" t="s">
        <v>74</v>
      </c>
      <c r="C424" s="140" t="s">
        <v>528</v>
      </c>
    </row>
    <row r="425" spans="1:3" x14ac:dyDescent="0.2">
      <c r="A425" s="139">
        <v>427</v>
      </c>
      <c r="B425" s="84" t="s">
        <v>166</v>
      </c>
      <c r="C425" s="140" t="s">
        <v>528</v>
      </c>
    </row>
    <row r="426" spans="1:3" x14ac:dyDescent="0.2">
      <c r="A426" s="139">
        <v>428</v>
      </c>
      <c r="B426" s="84" t="s">
        <v>167</v>
      </c>
      <c r="C426" s="140" t="s">
        <v>168</v>
      </c>
    </row>
    <row r="427" spans="1:3" x14ac:dyDescent="0.2">
      <c r="A427" s="139">
        <v>429</v>
      </c>
      <c r="B427" s="84" t="s">
        <v>169</v>
      </c>
      <c r="C427" s="140" t="s">
        <v>168</v>
      </c>
    </row>
    <row r="428" spans="1:3" x14ac:dyDescent="0.2">
      <c r="A428" s="139">
        <v>430</v>
      </c>
      <c r="B428" s="84" t="s">
        <v>170</v>
      </c>
      <c r="C428" s="140" t="s">
        <v>168</v>
      </c>
    </row>
    <row r="429" spans="1:3" x14ac:dyDescent="0.2">
      <c r="A429" s="139">
        <v>431</v>
      </c>
      <c r="B429" s="84" t="s">
        <v>171</v>
      </c>
      <c r="C429" s="140" t="s">
        <v>168</v>
      </c>
    </row>
    <row r="430" spans="1:3" x14ac:dyDescent="0.2">
      <c r="A430" s="139">
        <v>432</v>
      </c>
      <c r="B430" s="84" t="s">
        <v>74</v>
      </c>
      <c r="C430" s="140" t="s">
        <v>528</v>
      </c>
    </row>
    <row r="431" spans="1:3" x14ac:dyDescent="0.2">
      <c r="A431" s="139">
        <v>434</v>
      </c>
      <c r="B431" s="84" t="s">
        <v>172</v>
      </c>
      <c r="C431" s="140" t="s">
        <v>521</v>
      </c>
    </row>
    <row r="432" spans="1:3" x14ac:dyDescent="0.2">
      <c r="A432" s="139">
        <v>435</v>
      </c>
      <c r="B432" s="84" t="s">
        <v>173</v>
      </c>
      <c r="C432" s="140" t="s">
        <v>528</v>
      </c>
    </row>
    <row r="433" spans="1:3" x14ac:dyDescent="0.2">
      <c r="A433" s="139">
        <v>436</v>
      </c>
      <c r="B433" s="84" t="s">
        <v>174</v>
      </c>
      <c r="C433" s="140" t="s">
        <v>528</v>
      </c>
    </row>
    <row r="434" spans="1:3" x14ac:dyDescent="0.2">
      <c r="A434" s="139">
        <v>437</v>
      </c>
      <c r="B434" s="84" t="s">
        <v>175</v>
      </c>
      <c r="C434" s="140" t="s">
        <v>528</v>
      </c>
    </row>
    <row r="435" spans="1:3" x14ac:dyDescent="0.2">
      <c r="A435" s="139">
        <v>439</v>
      </c>
      <c r="B435" s="84" t="s">
        <v>176</v>
      </c>
      <c r="C435" s="140" t="s">
        <v>528</v>
      </c>
    </row>
    <row r="436" spans="1:3" x14ac:dyDescent="0.2">
      <c r="A436" s="139">
        <v>440</v>
      </c>
      <c r="B436" s="84" t="s">
        <v>177</v>
      </c>
      <c r="C436" s="140" t="s">
        <v>528</v>
      </c>
    </row>
    <row r="437" spans="1:3" x14ac:dyDescent="0.2">
      <c r="A437" s="139">
        <v>441</v>
      </c>
      <c r="B437" s="84" t="s">
        <v>78</v>
      </c>
      <c r="C437" s="140" t="s">
        <v>528</v>
      </c>
    </row>
    <row r="438" spans="1:3" x14ac:dyDescent="0.2">
      <c r="A438" s="139">
        <v>442</v>
      </c>
      <c r="B438" s="84" t="s">
        <v>74</v>
      </c>
      <c r="C438" s="140" t="s">
        <v>528</v>
      </c>
    </row>
    <row r="439" spans="1:3" x14ac:dyDescent="0.2">
      <c r="A439" s="139">
        <v>443</v>
      </c>
      <c r="B439" s="84" t="s">
        <v>115</v>
      </c>
      <c r="C439" s="140" t="s">
        <v>528</v>
      </c>
    </row>
    <row r="440" spans="1:3" x14ac:dyDescent="0.2">
      <c r="A440" s="139">
        <v>444</v>
      </c>
      <c r="B440" s="84" t="s">
        <v>118</v>
      </c>
      <c r="C440" s="140" t="s">
        <v>528</v>
      </c>
    </row>
    <row r="441" spans="1:3" x14ac:dyDescent="0.2">
      <c r="A441" s="139">
        <v>444</v>
      </c>
      <c r="B441" s="84" t="s">
        <v>118</v>
      </c>
      <c r="C441" s="140" t="s">
        <v>528</v>
      </c>
    </row>
    <row r="442" spans="1:3" x14ac:dyDescent="0.2">
      <c r="A442" s="139">
        <v>445</v>
      </c>
      <c r="B442" s="84" t="s">
        <v>178</v>
      </c>
      <c r="C442" s="140" t="s">
        <v>528</v>
      </c>
    </row>
    <row r="443" spans="1:3" x14ac:dyDescent="0.2">
      <c r="A443" s="139">
        <v>446</v>
      </c>
      <c r="B443" s="84" t="s">
        <v>178</v>
      </c>
      <c r="C443" s="140" t="s">
        <v>528</v>
      </c>
    </row>
    <row r="444" spans="1:3" x14ac:dyDescent="0.2">
      <c r="A444" s="139">
        <v>447</v>
      </c>
      <c r="B444" s="84" t="s">
        <v>89</v>
      </c>
      <c r="C444" s="140" t="s">
        <v>528</v>
      </c>
    </row>
    <row r="445" spans="1:3" x14ac:dyDescent="0.2">
      <c r="A445" s="139">
        <v>448</v>
      </c>
      <c r="B445" s="84" t="s">
        <v>89</v>
      </c>
      <c r="C445" s="140" t="s">
        <v>528</v>
      </c>
    </row>
    <row r="446" spans="1:3" x14ac:dyDescent="0.2">
      <c r="A446" s="139">
        <v>449</v>
      </c>
      <c r="B446" s="84" t="s">
        <v>89</v>
      </c>
      <c r="C446" s="140" t="s">
        <v>528</v>
      </c>
    </row>
    <row r="447" spans="1:3" x14ac:dyDescent="0.2">
      <c r="A447" s="139">
        <v>450</v>
      </c>
      <c r="B447" s="84" t="s">
        <v>89</v>
      </c>
      <c r="C447" s="140" t="s">
        <v>528</v>
      </c>
    </row>
    <row r="448" spans="1:3" x14ac:dyDescent="0.2">
      <c r="A448" s="139">
        <v>451</v>
      </c>
      <c r="B448" s="84" t="s">
        <v>89</v>
      </c>
      <c r="C448" s="140" t="s">
        <v>528</v>
      </c>
    </row>
    <row r="449" spans="1:3" x14ac:dyDescent="0.2">
      <c r="A449" s="139">
        <v>452</v>
      </c>
      <c r="B449" s="84" t="s">
        <v>89</v>
      </c>
      <c r="C449" s="140" t="s">
        <v>528</v>
      </c>
    </row>
    <row r="450" spans="1:3" x14ac:dyDescent="0.2">
      <c r="A450" s="139">
        <v>453</v>
      </c>
      <c r="B450" s="84" t="s">
        <v>89</v>
      </c>
      <c r="C450" s="140" t="s">
        <v>528</v>
      </c>
    </row>
    <row r="451" spans="1:3" x14ac:dyDescent="0.2">
      <c r="A451" s="139">
        <v>454</v>
      </c>
      <c r="B451" s="84" t="s">
        <v>89</v>
      </c>
      <c r="C451" s="140" t="s">
        <v>528</v>
      </c>
    </row>
    <row r="452" spans="1:3" x14ac:dyDescent="0.2">
      <c r="A452" s="139">
        <v>455</v>
      </c>
      <c r="B452" s="84" t="s">
        <v>89</v>
      </c>
      <c r="C452" s="140" t="s">
        <v>528</v>
      </c>
    </row>
    <row r="453" spans="1:3" x14ac:dyDescent="0.2">
      <c r="A453" s="139">
        <v>456</v>
      </c>
      <c r="B453" s="84" t="s">
        <v>89</v>
      </c>
      <c r="C453" s="140" t="s">
        <v>528</v>
      </c>
    </row>
    <row r="454" spans="1:3" x14ac:dyDescent="0.2">
      <c r="A454" s="139">
        <v>459</v>
      </c>
      <c r="B454" s="84" t="s">
        <v>89</v>
      </c>
      <c r="C454" s="140" t="s">
        <v>528</v>
      </c>
    </row>
    <row r="455" spans="1:3" x14ac:dyDescent="0.2">
      <c r="A455" s="139">
        <v>460</v>
      </c>
      <c r="B455" s="84" t="s">
        <v>179</v>
      </c>
      <c r="C455" s="140" t="s">
        <v>521</v>
      </c>
    </row>
    <row r="456" spans="1:3" x14ac:dyDescent="0.2">
      <c r="A456" s="139">
        <v>461</v>
      </c>
      <c r="B456" s="84" t="s">
        <v>179</v>
      </c>
      <c r="C456" s="140" t="s">
        <v>521</v>
      </c>
    </row>
    <row r="457" spans="1:3" x14ac:dyDescent="0.2">
      <c r="A457" s="139">
        <v>462</v>
      </c>
      <c r="B457" s="84" t="s">
        <v>180</v>
      </c>
      <c r="C457" s="140" t="s">
        <v>521</v>
      </c>
    </row>
    <row r="458" spans="1:3" x14ac:dyDescent="0.2">
      <c r="A458" s="139">
        <v>463</v>
      </c>
      <c r="B458" s="84" t="s">
        <v>181</v>
      </c>
      <c r="C458" s="140" t="s">
        <v>521</v>
      </c>
    </row>
    <row r="459" spans="1:3" x14ac:dyDescent="0.2">
      <c r="A459" s="139">
        <v>464</v>
      </c>
      <c r="B459" s="84" t="s">
        <v>182</v>
      </c>
      <c r="C459" s="140" t="s">
        <v>528</v>
      </c>
    </row>
    <row r="460" spans="1:3" x14ac:dyDescent="0.2">
      <c r="A460" s="139">
        <v>465</v>
      </c>
      <c r="B460" s="84" t="s">
        <v>183</v>
      </c>
      <c r="C460" s="140" t="s">
        <v>528</v>
      </c>
    </row>
    <row r="461" spans="1:3" x14ac:dyDescent="0.2">
      <c r="A461" s="139">
        <v>466</v>
      </c>
      <c r="B461" s="84" t="s">
        <v>184</v>
      </c>
      <c r="C461" s="140" t="s">
        <v>528</v>
      </c>
    </row>
    <row r="462" spans="1:3" x14ac:dyDescent="0.2">
      <c r="A462" s="139">
        <v>467</v>
      </c>
      <c r="B462" s="84" t="s">
        <v>184</v>
      </c>
      <c r="C462" s="140" t="s">
        <v>528</v>
      </c>
    </row>
    <row r="463" spans="1:3" x14ac:dyDescent="0.2">
      <c r="A463" s="139">
        <v>468</v>
      </c>
      <c r="B463" s="84" t="s">
        <v>184</v>
      </c>
      <c r="C463" s="140" t="s">
        <v>528</v>
      </c>
    </row>
    <row r="464" spans="1:3" x14ac:dyDescent="0.2">
      <c r="A464" s="139">
        <v>469</v>
      </c>
      <c r="B464" s="84" t="s">
        <v>184</v>
      </c>
      <c r="C464" s="140" t="s">
        <v>528</v>
      </c>
    </row>
    <row r="465" spans="1:3" x14ac:dyDescent="0.2">
      <c r="A465" s="139">
        <v>470</v>
      </c>
      <c r="B465" s="84" t="s">
        <v>184</v>
      </c>
      <c r="C465" s="140" t="s">
        <v>528</v>
      </c>
    </row>
    <row r="466" spans="1:3" x14ac:dyDescent="0.2">
      <c r="A466" s="139">
        <v>473</v>
      </c>
      <c r="B466" s="84" t="s">
        <v>185</v>
      </c>
      <c r="C466" s="140" t="s">
        <v>528</v>
      </c>
    </row>
    <row r="467" spans="1:3" x14ac:dyDescent="0.2">
      <c r="A467" s="139">
        <v>474</v>
      </c>
      <c r="B467" s="84" t="s">
        <v>186</v>
      </c>
      <c r="C467" s="140" t="s">
        <v>521</v>
      </c>
    </row>
    <row r="468" spans="1:3" x14ac:dyDescent="0.2">
      <c r="A468" s="139">
        <v>475</v>
      </c>
      <c r="B468" s="84" t="s">
        <v>187</v>
      </c>
      <c r="C468" s="140" t="s">
        <v>528</v>
      </c>
    </row>
    <row r="469" spans="1:3" x14ac:dyDescent="0.2">
      <c r="A469" s="139">
        <v>476</v>
      </c>
      <c r="B469" s="84" t="s">
        <v>188</v>
      </c>
      <c r="C469" s="140" t="s">
        <v>521</v>
      </c>
    </row>
    <row r="470" spans="1:3" x14ac:dyDescent="0.2">
      <c r="A470" s="139">
        <v>477</v>
      </c>
      <c r="B470" s="84" t="s">
        <v>188</v>
      </c>
      <c r="C470" s="140" t="s">
        <v>521</v>
      </c>
    </row>
    <row r="471" spans="1:3" x14ac:dyDescent="0.2">
      <c r="A471" s="139">
        <v>478</v>
      </c>
      <c r="B471" s="84" t="s">
        <v>118</v>
      </c>
      <c r="C471" s="140" t="s">
        <v>528</v>
      </c>
    </row>
    <row r="472" spans="1:3" x14ac:dyDescent="0.2">
      <c r="A472" s="139">
        <v>479</v>
      </c>
      <c r="B472" s="84" t="s">
        <v>176</v>
      </c>
      <c r="C472" s="140" t="s">
        <v>528</v>
      </c>
    </row>
    <row r="473" spans="1:3" x14ac:dyDescent="0.2">
      <c r="A473" s="139">
        <v>480</v>
      </c>
      <c r="B473" s="84" t="s">
        <v>176</v>
      </c>
      <c r="C473" s="140" t="s">
        <v>528</v>
      </c>
    </row>
    <row r="474" spans="1:3" x14ac:dyDescent="0.2">
      <c r="A474" s="139">
        <v>481</v>
      </c>
      <c r="B474" s="84" t="s">
        <v>176</v>
      </c>
      <c r="C474" s="140" t="s">
        <v>528</v>
      </c>
    </row>
    <row r="475" spans="1:3" x14ac:dyDescent="0.2">
      <c r="A475" s="139">
        <v>482</v>
      </c>
      <c r="B475" s="84" t="s">
        <v>189</v>
      </c>
      <c r="C475" s="140" t="s">
        <v>190</v>
      </c>
    </row>
    <row r="476" spans="1:3" x14ac:dyDescent="0.2">
      <c r="A476" s="139">
        <v>483</v>
      </c>
      <c r="B476" s="84" t="s">
        <v>191</v>
      </c>
      <c r="C476" s="140" t="s">
        <v>190</v>
      </c>
    </row>
    <row r="477" spans="1:3" x14ac:dyDescent="0.2">
      <c r="A477" s="139">
        <v>484</v>
      </c>
      <c r="B477" s="84" t="s">
        <v>192</v>
      </c>
      <c r="C477" s="140" t="s">
        <v>190</v>
      </c>
    </row>
    <row r="478" spans="1:3" x14ac:dyDescent="0.2">
      <c r="A478" s="139">
        <v>485</v>
      </c>
      <c r="B478" s="84" t="s">
        <v>193</v>
      </c>
      <c r="C478" s="140" t="s">
        <v>190</v>
      </c>
    </row>
    <row r="479" spans="1:3" x14ac:dyDescent="0.2">
      <c r="A479" s="139">
        <v>486</v>
      </c>
      <c r="B479" s="84" t="s">
        <v>194</v>
      </c>
      <c r="C479" s="140" t="s">
        <v>190</v>
      </c>
    </row>
    <row r="480" spans="1:3" x14ac:dyDescent="0.2">
      <c r="A480" s="139">
        <v>487</v>
      </c>
      <c r="B480" s="84" t="s">
        <v>195</v>
      </c>
      <c r="C480" s="140" t="s">
        <v>190</v>
      </c>
    </row>
    <row r="481" spans="1:3" x14ac:dyDescent="0.2">
      <c r="A481" s="139">
        <v>488</v>
      </c>
      <c r="B481" s="84" t="s">
        <v>196</v>
      </c>
      <c r="C481" s="140" t="s">
        <v>190</v>
      </c>
    </row>
    <row r="482" spans="1:3" x14ac:dyDescent="0.2">
      <c r="A482" s="139">
        <v>489</v>
      </c>
      <c r="B482" s="84" t="s">
        <v>197</v>
      </c>
      <c r="C482" s="140" t="s">
        <v>190</v>
      </c>
    </row>
    <row r="483" spans="1:3" x14ac:dyDescent="0.2">
      <c r="A483" s="139">
        <v>490</v>
      </c>
      <c r="B483" s="84" t="s">
        <v>198</v>
      </c>
      <c r="C483" s="140" t="s">
        <v>190</v>
      </c>
    </row>
    <row r="484" spans="1:3" x14ac:dyDescent="0.2">
      <c r="A484" s="139">
        <v>491</v>
      </c>
      <c r="B484" s="84" t="s">
        <v>199</v>
      </c>
      <c r="C484" s="140" t="s">
        <v>190</v>
      </c>
    </row>
    <row r="485" spans="1:3" x14ac:dyDescent="0.2">
      <c r="A485" s="139">
        <v>492</v>
      </c>
      <c r="B485" s="84" t="s">
        <v>200</v>
      </c>
      <c r="C485" s="140" t="s">
        <v>190</v>
      </c>
    </row>
    <row r="486" spans="1:3" x14ac:dyDescent="0.2">
      <c r="A486" s="139">
        <v>493</v>
      </c>
      <c r="B486" s="84" t="s">
        <v>201</v>
      </c>
      <c r="C486" s="140" t="s">
        <v>190</v>
      </c>
    </row>
    <row r="487" spans="1:3" x14ac:dyDescent="0.2">
      <c r="A487" s="139">
        <v>494</v>
      </c>
      <c r="B487" s="84" t="s">
        <v>202</v>
      </c>
      <c r="C487" s="140" t="s">
        <v>190</v>
      </c>
    </row>
    <row r="488" spans="1:3" x14ac:dyDescent="0.2">
      <c r="A488" s="139">
        <v>495</v>
      </c>
      <c r="B488" s="84" t="s">
        <v>203</v>
      </c>
      <c r="C488" s="140" t="s">
        <v>190</v>
      </c>
    </row>
    <row r="489" spans="1:3" x14ac:dyDescent="0.2">
      <c r="A489" s="139">
        <v>496</v>
      </c>
      <c r="B489" s="84" t="s">
        <v>204</v>
      </c>
      <c r="C489" s="140" t="s">
        <v>190</v>
      </c>
    </row>
    <row r="490" spans="1:3" x14ac:dyDescent="0.2">
      <c r="A490" s="139">
        <v>497</v>
      </c>
      <c r="B490" s="84" t="s">
        <v>205</v>
      </c>
      <c r="C490" s="140" t="s">
        <v>190</v>
      </c>
    </row>
    <row r="491" spans="1:3" x14ac:dyDescent="0.2">
      <c r="A491" s="139">
        <v>498</v>
      </c>
      <c r="B491" s="84" t="s">
        <v>206</v>
      </c>
      <c r="C491" s="140" t="s">
        <v>190</v>
      </c>
    </row>
    <row r="492" spans="1:3" x14ac:dyDescent="0.2">
      <c r="A492" s="139">
        <v>701</v>
      </c>
      <c r="B492" s="84" t="s">
        <v>207</v>
      </c>
      <c r="C492" s="140" t="s">
        <v>521</v>
      </c>
    </row>
    <row r="493" spans="1:3" x14ac:dyDescent="0.2">
      <c r="A493" s="139">
        <v>702</v>
      </c>
      <c r="B493" s="84" t="s">
        <v>207</v>
      </c>
      <c r="C493" s="140" t="s">
        <v>521</v>
      </c>
    </row>
    <row r="494" spans="1:3" x14ac:dyDescent="0.2">
      <c r="A494" s="139">
        <v>703</v>
      </c>
      <c r="B494" s="84" t="s">
        <v>141</v>
      </c>
      <c r="C494" s="140" t="s">
        <v>521</v>
      </c>
    </row>
    <row r="495" spans="1:3" x14ac:dyDescent="0.2">
      <c r="A495" s="139">
        <v>704</v>
      </c>
      <c r="B495" s="84" t="s">
        <v>141</v>
      </c>
      <c r="C495" s="140" t="s">
        <v>521</v>
      </c>
    </row>
    <row r="496" spans="1:3" x14ac:dyDescent="0.2">
      <c r="A496" s="139">
        <v>705</v>
      </c>
      <c r="B496" s="84" t="s">
        <v>141</v>
      </c>
      <c r="C496" s="140" t="s">
        <v>521</v>
      </c>
    </row>
    <row r="497" spans="1:3" x14ac:dyDescent="0.2">
      <c r="A497" s="139">
        <v>706</v>
      </c>
      <c r="B497" s="84" t="s">
        <v>141</v>
      </c>
      <c r="C497" s="140" t="s">
        <v>521</v>
      </c>
    </row>
    <row r="498" spans="1:3" x14ac:dyDescent="0.2">
      <c r="A498" s="139">
        <v>707</v>
      </c>
      <c r="B498" s="84" t="s">
        <v>141</v>
      </c>
      <c r="C498" s="140" t="s">
        <v>521</v>
      </c>
    </row>
    <row r="499" spans="1:3" x14ac:dyDescent="0.2">
      <c r="A499" s="139">
        <v>708</v>
      </c>
      <c r="B499" s="84" t="s">
        <v>141</v>
      </c>
      <c r="C499" s="140" t="s">
        <v>521</v>
      </c>
    </row>
    <row r="500" spans="1:3" x14ac:dyDescent="0.2">
      <c r="A500" s="139">
        <v>709</v>
      </c>
      <c r="B500" s="84" t="s">
        <v>141</v>
      </c>
      <c r="C500" s="140" t="s">
        <v>521</v>
      </c>
    </row>
    <row r="501" spans="1:3" x14ac:dyDescent="0.2">
      <c r="A501" s="139">
        <v>710</v>
      </c>
      <c r="B501" s="84" t="s">
        <v>141</v>
      </c>
      <c r="C501" s="140" t="s">
        <v>521</v>
      </c>
    </row>
    <row r="502" spans="1:3" x14ac:dyDescent="0.2">
      <c r="A502" s="139">
        <v>711</v>
      </c>
      <c r="B502" s="84" t="s">
        <v>141</v>
      </c>
      <c r="C502" s="140" t="s">
        <v>521</v>
      </c>
    </row>
    <row r="503" spans="1:3" x14ac:dyDescent="0.2">
      <c r="A503" s="139">
        <v>712</v>
      </c>
      <c r="B503" s="84" t="s">
        <v>208</v>
      </c>
      <c r="C503" s="140" t="s">
        <v>521</v>
      </c>
    </row>
    <row r="504" spans="1:3" x14ac:dyDescent="0.2">
      <c r="A504" s="139">
        <v>713</v>
      </c>
      <c r="B504" s="84" t="s">
        <v>208</v>
      </c>
      <c r="C504" s="140" t="s">
        <v>521</v>
      </c>
    </row>
    <row r="505" spans="1:3" x14ac:dyDescent="0.2">
      <c r="A505" s="139">
        <v>714</v>
      </c>
      <c r="B505" s="84" t="s">
        <v>208</v>
      </c>
      <c r="C505" s="140" t="s">
        <v>521</v>
      </c>
    </row>
    <row r="506" spans="1:3" x14ac:dyDescent="0.2">
      <c r="A506" s="139">
        <v>715</v>
      </c>
      <c r="B506" s="84" t="s">
        <v>208</v>
      </c>
      <c r="C506" s="140" t="s">
        <v>521</v>
      </c>
    </row>
    <row r="507" spans="1:3" x14ac:dyDescent="0.2">
      <c r="A507" s="139">
        <v>716</v>
      </c>
      <c r="B507" s="84" t="s">
        <v>209</v>
      </c>
      <c r="C507" s="140" t="s">
        <v>521</v>
      </c>
    </row>
    <row r="508" spans="1:3" x14ac:dyDescent="0.2">
      <c r="A508" s="139">
        <v>717</v>
      </c>
      <c r="B508" s="84" t="s">
        <v>209</v>
      </c>
      <c r="C508" s="140" t="s">
        <v>521</v>
      </c>
    </row>
    <row r="509" spans="1:3" x14ac:dyDescent="0.2">
      <c r="A509" s="139">
        <v>718</v>
      </c>
      <c r="B509" s="84" t="s">
        <v>210</v>
      </c>
      <c r="C509" s="140" t="s">
        <v>521</v>
      </c>
    </row>
    <row r="510" spans="1:3" x14ac:dyDescent="0.2">
      <c r="A510" s="139">
        <v>719</v>
      </c>
      <c r="B510" s="84" t="s">
        <v>210</v>
      </c>
      <c r="C510" s="140" t="s">
        <v>521</v>
      </c>
    </row>
    <row r="511" spans="1:3" x14ac:dyDescent="0.2">
      <c r="A511" s="139">
        <v>720</v>
      </c>
      <c r="B511" s="84" t="s">
        <v>75</v>
      </c>
      <c r="C511" s="140" t="s">
        <v>528</v>
      </c>
    </row>
    <row r="512" spans="1:3" x14ac:dyDescent="0.2">
      <c r="A512" s="139">
        <v>721</v>
      </c>
      <c r="B512" s="84" t="s">
        <v>211</v>
      </c>
      <c r="C512" s="140" t="s">
        <v>528</v>
      </c>
    </row>
    <row r="513" spans="1:3" x14ac:dyDescent="0.2">
      <c r="A513" s="139">
        <v>722</v>
      </c>
      <c r="B513" s="84" t="s">
        <v>211</v>
      </c>
      <c r="C513" s="140" t="s">
        <v>528</v>
      </c>
    </row>
    <row r="514" spans="1:3" x14ac:dyDescent="0.2">
      <c r="A514" s="139">
        <v>723</v>
      </c>
      <c r="B514" s="84" t="s">
        <v>211</v>
      </c>
      <c r="C514" s="140" t="s">
        <v>528</v>
      </c>
    </row>
    <row r="515" spans="1:3" x14ac:dyDescent="0.2">
      <c r="A515" s="139">
        <v>724</v>
      </c>
      <c r="B515" s="84" t="s">
        <v>211</v>
      </c>
      <c r="C515" s="140" t="s">
        <v>528</v>
      </c>
    </row>
    <row r="516" spans="1:3" x14ac:dyDescent="0.2">
      <c r="A516" s="139">
        <v>725</v>
      </c>
      <c r="B516" s="84" t="s">
        <v>211</v>
      </c>
      <c r="C516" s="140" t="s">
        <v>528</v>
      </c>
    </row>
    <row r="517" spans="1:3" x14ac:dyDescent="0.2">
      <c r="A517" s="139">
        <v>726</v>
      </c>
      <c r="B517" s="84" t="s">
        <v>211</v>
      </c>
      <c r="C517" s="140" t="s">
        <v>528</v>
      </c>
    </row>
    <row r="518" spans="1:3" x14ac:dyDescent="0.2">
      <c r="A518" s="139">
        <v>727</v>
      </c>
      <c r="B518" s="84" t="s">
        <v>211</v>
      </c>
      <c r="C518" s="140" t="s">
        <v>528</v>
      </c>
    </row>
    <row r="519" spans="1:3" x14ac:dyDescent="0.2">
      <c r="A519" s="139">
        <v>728</v>
      </c>
      <c r="B519" s="84" t="s">
        <v>212</v>
      </c>
      <c r="C519" s="140" t="s">
        <v>528</v>
      </c>
    </row>
    <row r="520" spans="1:3" x14ac:dyDescent="0.2">
      <c r="A520" s="139">
        <v>729</v>
      </c>
      <c r="B520" s="84" t="s">
        <v>211</v>
      </c>
      <c r="C520" s="140" t="s">
        <v>528</v>
      </c>
    </row>
    <row r="521" spans="1:3" x14ac:dyDescent="0.2">
      <c r="A521" s="139">
        <v>730</v>
      </c>
      <c r="B521" s="84" t="s">
        <v>212</v>
      </c>
      <c r="C521" s="140" t="s">
        <v>528</v>
      </c>
    </row>
    <row r="522" spans="1:3" x14ac:dyDescent="0.2">
      <c r="A522" s="139">
        <v>731</v>
      </c>
      <c r="B522" s="84" t="s">
        <v>211</v>
      </c>
      <c r="C522" s="140" t="s">
        <v>528</v>
      </c>
    </row>
    <row r="523" spans="1:3" x14ac:dyDescent="0.2">
      <c r="A523" s="139">
        <v>732</v>
      </c>
      <c r="B523" s="84" t="s">
        <v>212</v>
      </c>
      <c r="C523" s="140" t="s">
        <v>528</v>
      </c>
    </row>
    <row r="524" spans="1:3" x14ac:dyDescent="0.2">
      <c r="A524" s="139">
        <v>733</v>
      </c>
      <c r="B524" s="84" t="s">
        <v>211</v>
      </c>
      <c r="C524" s="140" t="s">
        <v>528</v>
      </c>
    </row>
    <row r="525" spans="1:3" x14ac:dyDescent="0.2">
      <c r="A525" s="139">
        <v>734</v>
      </c>
      <c r="B525" s="84" t="s">
        <v>212</v>
      </c>
      <c r="C525" s="140" t="s">
        <v>528</v>
      </c>
    </row>
    <row r="526" spans="1:3" x14ac:dyDescent="0.2">
      <c r="A526" s="139">
        <v>735</v>
      </c>
      <c r="B526" s="84" t="s">
        <v>211</v>
      </c>
      <c r="C526" s="140" t="s">
        <v>528</v>
      </c>
    </row>
    <row r="527" spans="1:3" x14ac:dyDescent="0.2">
      <c r="A527" s="139">
        <v>736</v>
      </c>
      <c r="B527" s="84" t="s">
        <v>212</v>
      </c>
      <c r="C527" s="140" t="s">
        <v>528</v>
      </c>
    </row>
    <row r="528" spans="1:3" x14ac:dyDescent="0.2">
      <c r="A528" s="139">
        <v>737</v>
      </c>
      <c r="B528" s="84" t="s">
        <v>211</v>
      </c>
      <c r="C528" s="140" t="s">
        <v>528</v>
      </c>
    </row>
    <row r="529" spans="1:3" x14ac:dyDescent="0.2">
      <c r="A529" s="139">
        <v>738</v>
      </c>
      <c r="B529" s="84" t="s">
        <v>212</v>
      </c>
      <c r="C529" s="140" t="s">
        <v>528</v>
      </c>
    </row>
    <row r="530" spans="1:3" x14ac:dyDescent="0.2">
      <c r="A530" s="139">
        <v>739</v>
      </c>
      <c r="B530" s="84" t="s">
        <v>211</v>
      </c>
      <c r="C530" s="140" t="s">
        <v>528</v>
      </c>
    </row>
    <row r="531" spans="1:3" x14ac:dyDescent="0.2">
      <c r="A531" s="139">
        <v>740</v>
      </c>
      <c r="B531" s="84" t="s">
        <v>212</v>
      </c>
      <c r="C531" s="140" t="s">
        <v>528</v>
      </c>
    </row>
    <row r="532" spans="1:3" x14ac:dyDescent="0.2">
      <c r="A532" s="139">
        <v>741</v>
      </c>
      <c r="B532" s="84" t="s">
        <v>211</v>
      </c>
      <c r="C532" s="140" t="s">
        <v>528</v>
      </c>
    </row>
    <row r="533" spans="1:3" x14ac:dyDescent="0.2">
      <c r="A533" s="139">
        <v>742</v>
      </c>
      <c r="B533" s="84" t="s">
        <v>212</v>
      </c>
      <c r="C533" s="140" t="s">
        <v>528</v>
      </c>
    </row>
    <row r="534" spans="1:3" x14ac:dyDescent="0.2">
      <c r="A534" s="139">
        <v>743</v>
      </c>
      <c r="B534" s="84" t="s">
        <v>211</v>
      </c>
      <c r="C534" s="140" t="s">
        <v>528</v>
      </c>
    </row>
    <row r="535" spans="1:3" x14ac:dyDescent="0.2">
      <c r="A535" s="139">
        <v>744</v>
      </c>
      <c r="B535" s="84" t="s">
        <v>212</v>
      </c>
      <c r="C535" s="140" t="s">
        <v>528</v>
      </c>
    </row>
    <row r="536" spans="1:3" x14ac:dyDescent="0.2">
      <c r="A536" s="139">
        <v>745</v>
      </c>
      <c r="B536" s="84" t="s">
        <v>211</v>
      </c>
      <c r="C536" s="140" t="s">
        <v>528</v>
      </c>
    </row>
    <row r="537" spans="1:3" x14ac:dyDescent="0.2">
      <c r="A537" s="139">
        <v>746</v>
      </c>
      <c r="B537" s="84" t="s">
        <v>212</v>
      </c>
      <c r="C537" s="140" t="s">
        <v>528</v>
      </c>
    </row>
    <row r="538" spans="1:3" x14ac:dyDescent="0.2">
      <c r="A538" s="139">
        <v>747</v>
      </c>
      <c r="B538" s="84" t="s">
        <v>211</v>
      </c>
      <c r="C538" s="140" t="s">
        <v>528</v>
      </c>
    </row>
    <row r="539" spans="1:3" x14ac:dyDescent="0.2">
      <c r="A539" s="139">
        <v>748</v>
      </c>
      <c r="B539" s="84" t="s">
        <v>211</v>
      </c>
      <c r="C539" s="140" t="s">
        <v>528</v>
      </c>
    </row>
    <row r="540" spans="1:3" x14ac:dyDescent="0.2">
      <c r="A540" s="139">
        <v>749</v>
      </c>
      <c r="B540" s="84" t="s">
        <v>212</v>
      </c>
      <c r="C540" s="140" t="s">
        <v>528</v>
      </c>
    </row>
    <row r="541" spans="1:3" x14ac:dyDescent="0.2">
      <c r="A541" s="139">
        <v>752</v>
      </c>
      <c r="B541" s="84" t="s">
        <v>211</v>
      </c>
      <c r="C541" s="140" t="s">
        <v>528</v>
      </c>
    </row>
    <row r="542" spans="1:3" x14ac:dyDescent="0.2">
      <c r="A542" s="139">
        <v>753</v>
      </c>
      <c r="B542" s="84" t="s">
        <v>213</v>
      </c>
      <c r="C542" s="140" t="s">
        <v>528</v>
      </c>
    </row>
    <row r="543" spans="1:3" x14ac:dyDescent="0.2">
      <c r="A543" s="139">
        <v>754</v>
      </c>
      <c r="B543" s="84" t="s">
        <v>211</v>
      </c>
      <c r="C543" s="140" t="s">
        <v>528</v>
      </c>
    </row>
    <row r="544" spans="1:3" x14ac:dyDescent="0.2">
      <c r="A544" s="139">
        <v>755</v>
      </c>
      <c r="B544" s="84" t="s">
        <v>213</v>
      </c>
      <c r="C544" s="140" t="s">
        <v>528</v>
      </c>
    </row>
    <row r="545" spans="1:3" x14ac:dyDescent="0.2">
      <c r="A545" s="139">
        <v>756</v>
      </c>
      <c r="B545" s="84" t="s">
        <v>211</v>
      </c>
      <c r="C545" s="140" t="s">
        <v>528</v>
      </c>
    </row>
    <row r="546" spans="1:3" x14ac:dyDescent="0.2">
      <c r="A546" s="139">
        <v>757</v>
      </c>
      <c r="B546" s="84" t="s">
        <v>213</v>
      </c>
      <c r="C546" s="140" t="s">
        <v>528</v>
      </c>
    </row>
    <row r="547" spans="1:3" x14ac:dyDescent="0.2">
      <c r="A547" s="139">
        <v>758</v>
      </c>
      <c r="B547" s="84" t="s">
        <v>211</v>
      </c>
      <c r="C547" s="140" t="s">
        <v>528</v>
      </c>
    </row>
    <row r="548" spans="1:3" x14ac:dyDescent="0.2">
      <c r="A548" s="139">
        <v>759</v>
      </c>
      <c r="B548" s="84" t="s">
        <v>213</v>
      </c>
      <c r="C548" s="140" t="s">
        <v>528</v>
      </c>
    </row>
    <row r="549" spans="1:3" x14ac:dyDescent="0.2">
      <c r="A549" s="139">
        <v>760</v>
      </c>
      <c r="B549" s="84" t="s">
        <v>211</v>
      </c>
      <c r="C549" s="140" t="s">
        <v>528</v>
      </c>
    </row>
    <row r="550" spans="1:3" x14ac:dyDescent="0.2">
      <c r="A550" s="139">
        <v>761</v>
      </c>
      <c r="B550" s="84" t="s">
        <v>213</v>
      </c>
      <c r="C550" s="140" t="s">
        <v>528</v>
      </c>
    </row>
    <row r="551" spans="1:3" x14ac:dyDescent="0.2">
      <c r="A551" s="139">
        <v>762</v>
      </c>
      <c r="B551" s="84" t="s">
        <v>211</v>
      </c>
      <c r="C551" s="140" t="s">
        <v>528</v>
      </c>
    </row>
    <row r="552" spans="1:3" x14ac:dyDescent="0.2">
      <c r="A552" s="139">
        <v>763</v>
      </c>
      <c r="B552" s="84" t="s">
        <v>213</v>
      </c>
      <c r="C552" s="140" t="s">
        <v>528</v>
      </c>
    </row>
    <row r="553" spans="1:3" x14ac:dyDescent="0.2">
      <c r="A553" s="139">
        <v>764</v>
      </c>
      <c r="B553" s="84" t="s">
        <v>211</v>
      </c>
      <c r="C553" s="140" t="s">
        <v>528</v>
      </c>
    </row>
    <row r="554" spans="1:3" x14ac:dyDescent="0.2">
      <c r="A554" s="139">
        <v>765</v>
      </c>
      <c r="B554" s="84" t="s">
        <v>213</v>
      </c>
      <c r="C554" s="140" t="s">
        <v>528</v>
      </c>
    </row>
    <row r="555" spans="1:3" x14ac:dyDescent="0.2">
      <c r="A555" s="139">
        <v>766</v>
      </c>
      <c r="B555" s="84" t="s">
        <v>211</v>
      </c>
      <c r="C555" s="140" t="s">
        <v>528</v>
      </c>
    </row>
    <row r="556" spans="1:3" x14ac:dyDescent="0.2">
      <c r="A556" s="139">
        <v>767</v>
      </c>
      <c r="B556" s="84" t="s">
        <v>213</v>
      </c>
      <c r="C556" s="140" t="s">
        <v>528</v>
      </c>
    </row>
    <row r="557" spans="1:3" x14ac:dyDescent="0.2">
      <c r="A557" s="139">
        <v>768</v>
      </c>
      <c r="B557" s="84" t="s">
        <v>211</v>
      </c>
      <c r="C557" s="140" t="s">
        <v>528</v>
      </c>
    </row>
    <row r="558" spans="1:3" x14ac:dyDescent="0.2">
      <c r="A558" s="139">
        <v>769</v>
      </c>
      <c r="B558" s="84" t="s">
        <v>213</v>
      </c>
      <c r="C558" s="140" t="s">
        <v>528</v>
      </c>
    </row>
    <row r="559" spans="1:3" x14ac:dyDescent="0.2">
      <c r="A559" s="139">
        <v>770</v>
      </c>
      <c r="B559" s="84" t="s">
        <v>214</v>
      </c>
      <c r="C559" s="140" t="s">
        <v>528</v>
      </c>
    </row>
    <row r="560" spans="1:3" x14ac:dyDescent="0.2">
      <c r="A560" s="139">
        <v>775</v>
      </c>
      <c r="B560" s="84" t="s">
        <v>215</v>
      </c>
      <c r="C560" s="140" t="s">
        <v>521</v>
      </c>
    </row>
    <row r="561" spans="1:3" x14ac:dyDescent="0.2">
      <c r="A561" s="139">
        <v>776</v>
      </c>
      <c r="B561" s="84" t="s">
        <v>215</v>
      </c>
      <c r="C561" s="140" t="s">
        <v>521</v>
      </c>
    </row>
    <row r="562" spans="1:3" x14ac:dyDescent="0.2">
      <c r="A562" s="139">
        <v>781</v>
      </c>
      <c r="B562" s="84" t="s">
        <v>211</v>
      </c>
      <c r="C562" s="140" t="s">
        <v>521</v>
      </c>
    </row>
    <row r="563" spans="1:3" x14ac:dyDescent="0.2">
      <c r="A563" s="139">
        <v>782</v>
      </c>
      <c r="B563" s="84" t="s">
        <v>211</v>
      </c>
      <c r="C563" s="140" t="s">
        <v>528</v>
      </c>
    </row>
    <row r="564" spans="1:3" x14ac:dyDescent="0.2">
      <c r="A564" s="139">
        <v>783</v>
      </c>
      <c r="B564" s="84" t="s">
        <v>211</v>
      </c>
      <c r="C564" s="140" t="s">
        <v>528</v>
      </c>
    </row>
    <row r="565" spans="1:3" x14ac:dyDescent="0.2">
      <c r="A565" s="139">
        <v>784</v>
      </c>
      <c r="B565" s="84" t="s">
        <v>211</v>
      </c>
      <c r="C565" s="140" t="s">
        <v>528</v>
      </c>
    </row>
    <row r="566" spans="1:3" x14ac:dyDescent="0.2">
      <c r="A566" s="139">
        <v>785</v>
      </c>
      <c r="B566" s="84" t="s">
        <v>211</v>
      </c>
      <c r="C566" s="140" t="s">
        <v>528</v>
      </c>
    </row>
    <row r="567" spans="1:3" x14ac:dyDescent="0.2">
      <c r="A567" s="139">
        <v>786</v>
      </c>
      <c r="B567" s="84" t="s">
        <v>211</v>
      </c>
      <c r="C567" s="140" t="s">
        <v>528</v>
      </c>
    </row>
    <row r="568" spans="1:3" x14ac:dyDescent="0.2">
      <c r="A568" s="139">
        <v>787</v>
      </c>
      <c r="B568" s="84" t="s">
        <v>216</v>
      </c>
      <c r="C568" s="140" t="s">
        <v>528</v>
      </c>
    </row>
    <row r="569" spans="1:3" x14ac:dyDescent="0.2">
      <c r="A569" s="139">
        <v>788</v>
      </c>
      <c r="B569" s="84" t="s">
        <v>217</v>
      </c>
      <c r="C569" s="140" t="s">
        <v>528</v>
      </c>
    </row>
    <row r="570" spans="1:3" x14ac:dyDescent="0.2">
      <c r="A570" s="139">
        <v>789</v>
      </c>
      <c r="B570" s="84" t="s">
        <v>218</v>
      </c>
      <c r="C570" s="140" t="s">
        <v>528</v>
      </c>
    </row>
    <row r="571" spans="1:3" x14ac:dyDescent="0.2">
      <c r="A571" s="139">
        <v>790</v>
      </c>
      <c r="B571" s="84" t="s">
        <v>219</v>
      </c>
      <c r="C571" s="140" t="s">
        <v>528</v>
      </c>
    </row>
    <row r="572" spans="1:3" x14ac:dyDescent="0.2">
      <c r="A572" s="139">
        <v>791</v>
      </c>
      <c r="B572" s="84" t="s">
        <v>220</v>
      </c>
      <c r="C572" s="140" t="s">
        <v>528</v>
      </c>
    </row>
    <row r="573" spans="1:3" x14ac:dyDescent="0.2">
      <c r="A573" s="139">
        <v>792</v>
      </c>
      <c r="B573" s="84" t="s">
        <v>221</v>
      </c>
      <c r="C573" s="140" t="s">
        <v>528</v>
      </c>
    </row>
    <row r="574" spans="1:3" x14ac:dyDescent="0.2">
      <c r="A574" s="139">
        <v>793</v>
      </c>
      <c r="B574" s="84" t="s">
        <v>211</v>
      </c>
      <c r="C574" s="140" t="s">
        <v>528</v>
      </c>
    </row>
    <row r="575" spans="1:3" x14ac:dyDescent="0.2">
      <c r="A575" s="139">
        <v>794</v>
      </c>
      <c r="B575" s="84" t="s">
        <v>212</v>
      </c>
      <c r="C575" s="140" t="s">
        <v>528</v>
      </c>
    </row>
    <row r="576" spans="1:3" x14ac:dyDescent="0.2">
      <c r="A576" s="139">
        <v>801</v>
      </c>
      <c r="B576" s="84" t="s">
        <v>138</v>
      </c>
      <c r="C576" s="140" t="s">
        <v>528</v>
      </c>
    </row>
    <row r="577" spans="1:3" x14ac:dyDescent="0.2">
      <c r="A577" s="139">
        <v>802</v>
      </c>
      <c r="B577" s="84" t="s">
        <v>222</v>
      </c>
      <c r="C577" s="140" t="s">
        <v>528</v>
      </c>
    </row>
    <row r="578" spans="1:3" x14ac:dyDescent="0.2">
      <c r="A578" s="139">
        <v>803</v>
      </c>
      <c r="B578" s="84" t="s">
        <v>223</v>
      </c>
      <c r="C578" s="140" t="s">
        <v>521</v>
      </c>
    </row>
    <row r="579" spans="1:3" x14ac:dyDescent="0.2">
      <c r="A579" s="139">
        <v>804</v>
      </c>
      <c r="B579" s="84" t="s">
        <v>222</v>
      </c>
      <c r="C579" s="140" t="s">
        <v>528</v>
      </c>
    </row>
    <row r="580" spans="1:3" x14ac:dyDescent="0.2">
      <c r="A580" s="139">
        <v>805</v>
      </c>
      <c r="B580" s="84" t="s">
        <v>223</v>
      </c>
      <c r="C580" s="140" t="s">
        <v>521</v>
      </c>
    </row>
    <row r="581" spans="1:3" x14ac:dyDescent="0.2">
      <c r="A581" s="139">
        <v>806</v>
      </c>
      <c r="B581" s="84" t="s">
        <v>222</v>
      </c>
      <c r="C581" s="140" t="s">
        <v>528</v>
      </c>
    </row>
    <row r="582" spans="1:3" x14ac:dyDescent="0.2">
      <c r="A582" s="139">
        <v>807</v>
      </c>
      <c r="B582" s="84" t="s">
        <v>223</v>
      </c>
      <c r="C582" s="140" t="s">
        <v>521</v>
      </c>
    </row>
    <row r="583" spans="1:3" x14ac:dyDescent="0.2">
      <c r="A583" s="139">
        <v>808</v>
      </c>
      <c r="B583" s="84" t="s">
        <v>222</v>
      </c>
      <c r="C583" s="140" t="s">
        <v>528</v>
      </c>
    </row>
    <row r="584" spans="1:3" x14ac:dyDescent="0.2">
      <c r="A584" s="139">
        <v>809</v>
      </c>
      <c r="B584" s="84" t="s">
        <v>223</v>
      </c>
      <c r="C584" s="140" t="s">
        <v>521</v>
      </c>
    </row>
    <row r="585" spans="1:3" x14ac:dyDescent="0.2">
      <c r="A585" s="139">
        <v>810</v>
      </c>
      <c r="B585" s="84" t="s">
        <v>222</v>
      </c>
      <c r="C585" s="140" t="s">
        <v>528</v>
      </c>
    </row>
    <row r="586" spans="1:3" x14ac:dyDescent="0.2">
      <c r="A586" s="139">
        <v>811</v>
      </c>
      <c r="B586" s="84" t="s">
        <v>223</v>
      </c>
      <c r="C586" s="140" t="s">
        <v>521</v>
      </c>
    </row>
    <row r="587" spans="1:3" x14ac:dyDescent="0.2">
      <c r="A587" s="139">
        <v>812</v>
      </c>
      <c r="B587" s="84" t="s">
        <v>222</v>
      </c>
      <c r="C587" s="140" t="s">
        <v>528</v>
      </c>
    </row>
    <row r="588" spans="1:3" x14ac:dyDescent="0.2">
      <c r="A588" s="139">
        <v>813</v>
      </c>
      <c r="B588" s="84" t="s">
        <v>223</v>
      </c>
      <c r="C588" s="140" t="s">
        <v>521</v>
      </c>
    </row>
    <row r="589" spans="1:3" x14ac:dyDescent="0.2">
      <c r="A589" s="139">
        <v>814</v>
      </c>
      <c r="B589" s="84" t="s">
        <v>222</v>
      </c>
      <c r="C589" s="140" t="s">
        <v>528</v>
      </c>
    </row>
    <row r="590" spans="1:3" x14ac:dyDescent="0.2">
      <c r="A590" s="139">
        <v>815</v>
      </c>
      <c r="B590" s="84" t="s">
        <v>223</v>
      </c>
      <c r="C590" s="140" t="s">
        <v>521</v>
      </c>
    </row>
    <row r="591" spans="1:3" x14ac:dyDescent="0.2">
      <c r="A591" s="139">
        <v>816</v>
      </c>
      <c r="B591" s="84" t="s">
        <v>222</v>
      </c>
      <c r="C591" s="140" t="s">
        <v>528</v>
      </c>
    </row>
    <row r="592" spans="1:3" x14ac:dyDescent="0.2">
      <c r="A592" s="139">
        <v>817</v>
      </c>
      <c r="B592" s="84" t="s">
        <v>223</v>
      </c>
      <c r="C592" s="140" t="s">
        <v>521</v>
      </c>
    </row>
    <row r="593" spans="1:3" x14ac:dyDescent="0.2">
      <c r="A593" s="139">
        <v>818</v>
      </c>
      <c r="B593" s="84" t="s">
        <v>222</v>
      </c>
      <c r="C593" s="140" t="s">
        <v>528</v>
      </c>
    </row>
    <row r="594" spans="1:3" x14ac:dyDescent="0.2">
      <c r="A594" s="139">
        <v>819</v>
      </c>
      <c r="B594" s="84" t="s">
        <v>223</v>
      </c>
      <c r="C594" s="140" t="s">
        <v>521</v>
      </c>
    </row>
    <row r="595" spans="1:3" x14ac:dyDescent="0.2">
      <c r="A595" s="139">
        <v>820</v>
      </c>
      <c r="B595" s="84" t="s">
        <v>222</v>
      </c>
      <c r="C595" s="140" t="s">
        <v>528</v>
      </c>
    </row>
    <row r="596" spans="1:3" x14ac:dyDescent="0.2">
      <c r="A596" s="139">
        <v>821</v>
      </c>
      <c r="B596" s="84" t="s">
        <v>223</v>
      </c>
      <c r="C596" s="140" t="s">
        <v>521</v>
      </c>
    </row>
    <row r="597" spans="1:3" x14ac:dyDescent="0.2">
      <c r="A597" s="139">
        <v>822</v>
      </c>
      <c r="B597" s="84" t="s">
        <v>222</v>
      </c>
      <c r="C597" s="140" t="s">
        <v>528</v>
      </c>
    </row>
    <row r="598" spans="1:3" x14ac:dyDescent="0.2">
      <c r="A598" s="139">
        <v>823</v>
      </c>
      <c r="B598" s="84" t="s">
        <v>223</v>
      </c>
      <c r="C598" s="140" t="s">
        <v>521</v>
      </c>
    </row>
    <row r="599" spans="1:3" x14ac:dyDescent="0.2">
      <c r="A599" s="139">
        <v>824</v>
      </c>
      <c r="B599" s="84" t="s">
        <v>222</v>
      </c>
      <c r="C599" s="140" t="s">
        <v>528</v>
      </c>
    </row>
    <row r="600" spans="1:3" x14ac:dyDescent="0.2">
      <c r="A600" s="139">
        <v>825</v>
      </c>
      <c r="B600" s="84" t="s">
        <v>223</v>
      </c>
      <c r="C600" s="140" t="s">
        <v>521</v>
      </c>
    </row>
    <row r="601" spans="1:3" x14ac:dyDescent="0.2">
      <c r="A601" s="139">
        <v>826</v>
      </c>
      <c r="B601" s="84" t="s">
        <v>222</v>
      </c>
      <c r="C601" s="140" t="s">
        <v>528</v>
      </c>
    </row>
    <row r="602" spans="1:3" x14ac:dyDescent="0.2">
      <c r="A602" s="139">
        <v>827</v>
      </c>
      <c r="B602" s="84" t="s">
        <v>223</v>
      </c>
      <c r="C602" s="140" t="s">
        <v>521</v>
      </c>
    </row>
    <row r="603" spans="1:3" x14ac:dyDescent="0.2">
      <c r="A603" s="139">
        <v>828</v>
      </c>
      <c r="B603" s="84" t="s">
        <v>222</v>
      </c>
      <c r="C603" s="140" t="s">
        <v>528</v>
      </c>
    </row>
    <row r="604" spans="1:3" x14ac:dyDescent="0.2">
      <c r="A604" s="139">
        <v>829</v>
      </c>
      <c r="B604" s="84" t="s">
        <v>223</v>
      </c>
      <c r="C604" s="140" t="s">
        <v>521</v>
      </c>
    </row>
    <row r="605" spans="1:3" x14ac:dyDescent="0.2">
      <c r="A605" s="139">
        <v>830</v>
      </c>
      <c r="B605" s="84" t="s">
        <v>222</v>
      </c>
      <c r="C605" s="140" t="s">
        <v>528</v>
      </c>
    </row>
    <row r="606" spans="1:3" x14ac:dyDescent="0.2">
      <c r="A606" s="139">
        <v>831</v>
      </c>
      <c r="B606" s="84" t="s">
        <v>223</v>
      </c>
      <c r="C606" s="140" t="s">
        <v>521</v>
      </c>
    </row>
    <row r="607" spans="1:3" x14ac:dyDescent="0.2">
      <c r="A607" s="139">
        <v>832</v>
      </c>
      <c r="B607" s="84" t="s">
        <v>222</v>
      </c>
      <c r="C607" s="140" t="s">
        <v>528</v>
      </c>
    </row>
    <row r="608" spans="1:3" x14ac:dyDescent="0.2">
      <c r="A608" s="139">
        <v>833</v>
      </c>
      <c r="B608" s="84" t="s">
        <v>223</v>
      </c>
      <c r="C608" s="140" t="s">
        <v>521</v>
      </c>
    </row>
    <row r="609" spans="1:3" x14ac:dyDescent="0.2">
      <c r="A609" s="139">
        <v>834</v>
      </c>
      <c r="B609" s="84" t="s">
        <v>222</v>
      </c>
      <c r="C609" s="140" t="s">
        <v>528</v>
      </c>
    </row>
    <row r="610" spans="1:3" x14ac:dyDescent="0.2">
      <c r="A610" s="139">
        <v>835</v>
      </c>
      <c r="B610" s="84" t="s">
        <v>223</v>
      </c>
      <c r="C610" s="140" t="s">
        <v>521</v>
      </c>
    </row>
    <row r="611" spans="1:3" x14ac:dyDescent="0.2">
      <c r="A611" s="139">
        <v>836</v>
      </c>
      <c r="B611" s="84" t="s">
        <v>222</v>
      </c>
      <c r="C611" s="140" t="s">
        <v>528</v>
      </c>
    </row>
    <row r="612" spans="1:3" x14ac:dyDescent="0.2">
      <c r="A612" s="139">
        <v>837</v>
      </c>
      <c r="B612" s="84" t="s">
        <v>223</v>
      </c>
      <c r="C612" s="140" t="s">
        <v>521</v>
      </c>
    </row>
    <row r="613" spans="1:3" x14ac:dyDescent="0.2">
      <c r="A613" s="139">
        <v>838</v>
      </c>
      <c r="B613" s="84" t="s">
        <v>222</v>
      </c>
      <c r="C613" s="140" t="s">
        <v>528</v>
      </c>
    </row>
    <row r="614" spans="1:3" x14ac:dyDescent="0.2">
      <c r="A614" s="139">
        <v>839</v>
      </c>
      <c r="B614" s="84" t="s">
        <v>223</v>
      </c>
      <c r="C614" s="140" t="s">
        <v>521</v>
      </c>
    </row>
    <row r="615" spans="1:3" x14ac:dyDescent="0.2">
      <c r="A615" s="139">
        <v>840</v>
      </c>
      <c r="B615" s="84" t="s">
        <v>222</v>
      </c>
      <c r="C615" s="140" t="s">
        <v>528</v>
      </c>
    </row>
    <row r="616" spans="1:3" x14ac:dyDescent="0.2">
      <c r="A616" s="139">
        <v>841</v>
      </c>
      <c r="B616" s="84" t="s">
        <v>223</v>
      </c>
      <c r="C616" s="140" t="s">
        <v>521</v>
      </c>
    </row>
    <row r="617" spans="1:3" x14ac:dyDescent="0.2">
      <c r="A617" s="139">
        <v>842</v>
      </c>
      <c r="B617" s="84" t="s">
        <v>222</v>
      </c>
      <c r="C617" s="140" t="s">
        <v>528</v>
      </c>
    </row>
    <row r="618" spans="1:3" x14ac:dyDescent="0.2">
      <c r="A618" s="139">
        <v>843</v>
      </c>
      <c r="B618" s="84" t="s">
        <v>223</v>
      </c>
      <c r="C618" s="140" t="s">
        <v>521</v>
      </c>
    </row>
    <row r="619" spans="1:3" x14ac:dyDescent="0.2">
      <c r="A619" s="139">
        <v>844</v>
      </c>
      <c r="B619" s="84" t="s">
        <v>222</v>
      </c>
      <c r="C619" s="140" t="s">
        <v>528</v>
      </c>
    </row>
    <row r="620" spans="1:3" x14ac:dyDescent="0.2">
      <c r="A620" s="139">
        <v>845</v>
      </c>
      <c r="B620" s="84" t="s">
        <v>223</v>
      </c>
      <c r="C620" s="140" t="s">
        <v>521</v>
      </c>
    </row>
    <row r="621" spans="1:3" x14ac:dyDescent="0.2">
      <c r="A621" s="139">
        <v>846</v>
      </c>
      <c r="B621" s="84" t="s">
        <v>222</v>
      </c>
      <c r="C621" s="140" t="s">
        <v>528</v>
      </c>
    </row>
    <row r="622" spans="1:3" x14ac:dyDescent="0.2">
      <c r="A622" s="139">
        <v>847</v>
      </c>
      <c r="B622" s="84" t="s">
        <v>223</v>
      </c>
      <c r="C622" s="140" t="s">
        <v>521</v>
      </c>
    </row>
    <row r="623" spans="1:3" x14ac:dyDescent="0.2">
      <c r="A623" s="139">
        <v>848</v>
      </c>
      <c r="B623" s="84" t="s">
        <v>222</v>
      </c>
      <c r="C623" s="140" t="s">
        <v>528</v>
      </c>
    </row>
    <row r="624" spans="1:3" x14ac:dyDescent="0.2">
      <c r="A624" s="139">
        <v>849</v>
      </c>
      <c r="B624" s="84" t="s">
        <v>223</v>
      </c>
      <c r="C624" s="140" t="s">
        <v>521</v>
      </c>
    </row>
    <row r="625" spans="1:3" x14ac:dyDescent="0.2">
      <c r="A625" s="139">
        <v>850</v>
      </c>
      <c r="B625" s="84" t="s">
        <v>223</v>
      </c>
      <c r="C625" s="140" t="s">
        <v>521</v>
      </c>
    </row>
    <row r="626" spans="1:3" x14ac:dyDescent="0.2">
      <c r="A626" s="139">
        <v>851</v>
      </c>
      <c r="B626" s="84" t="s">
        <v>223</v>
      </c>
      <c r="C626" s="140" t="s">
        <v>521</v>
      </c>
    </row>
    <row r="627" spans="1:3" x14ac:dyDescent="0.2">
      <c r="A627" s="139">
        <v>852</v>
      </c>
      <c r="B627" s="84" t="s">
        <v>222</v>
      </c>
      <c r="C627" s="140" t="s">
        <v>528</v>
      </c>
    </row>
    <row r="628" spans="1:3" x14ac:dyDescent="0.2">
      <c r="A628" s="139">
        <v>853</v>
      </c>
      <c r="B628" s="84" t="s">
        <v>222</v>
      </c>
      <c r="C628" s="140" t="s">
        <v>528</v>
      </c>
    </row>
    <row r="629" spans="1:3" x14ac:dyDescent="0.2">
      <c r="A629" s="139">
        <v>854</v>
      </c>
      <c r="B629" s="84" t="s">
        <v>222</v>
      </c>
      <c r="C629" s="140" t="s">
        <v>528</v>
      </c>
    </row>
    <row r="630" spans="1:3" x14ac:dyDescent="0.2">
      <c r="A630" s="139">
        <v>855</v>
      </c>
      <c r="B630" s="84" t="s">
        <v>222</v>
      </c>
      <c r="C630" s="140" t="s">
        <v>528</v>
      </c>
    </row>
    <row r="631" spans="1:3" x14ac:dyDescent="0.2">
      <c r="A631" s="139">
        <v>856</v>
      </c>
      <c r="B631" s="84" t="s">
        <v>222</v>
      </c>
      <c r="C631" s="140" t="s">
        <v>528</v>
      </c>
    </row>
    <row r="632" spans="1:3" x14ac:dyDescent="0.2">
      <c r="A632" s="139">
        <v>857</v>
      </c>
      <c r="B632" s="84" t="s">
        <v>222</v>
      </c>
      <c r="C632" s="140" t="s">
        <v>528</v>
      </c>
    </row>
    <row r="633" spans="1:3" x14ac:dyDescent="0.2">
      <c r="A633" s="139">
        <v>858</v>
      </c>
      <c r="B633" s="84" t="s">
        <v>222</v>
      </c>
      <c r="C633" s="140" t="s">
        <v>528</v>
      </c>
    </row>
    <row r="634" spans="1:3" x14ac:dyDescent="0.2">
      <c r="A634" s="139">
        <v>859</v>
      </c>
      <c r="B634" s="84" t="s">
        <v>222</v>
      </c>
      <c r="C634" s="140" t="s">
        <v>528</v>
      </c>
    </row>
    <row r="635" spans="1:3" x14ac:dyDescent="0.2">
      <c r="A635" s="139">
        <v>860</v>
      </c>
      <c r="B635" s="84" t="s">
        <v>222</v>
      </c>
      <c r="C635" s="140" t="s">
        <v>528</v>
      </c>
    </row>
    <row r="636" spans="1:3" x14ac:dyDescent="0.2">
      <c r="A636" s="139">
        <v>861</v>
      </c>
      <c r="B636" s="84" t="s">
        <v>222</v>
      </c>
      <c r="C636" s="140" t="s">
        <v>528</v>
      </c>
    </row>
    <row r="637" spans="1:3" x14ac:dyDescent="0.2">
      <c r="A637" s="139">
        <v>862</v>
      </c>
      <c r="B637" s="84" t="s">
        <v>222</v>
      </c>
      <c r="C637" s="140" t="s">
        <v>528</v>
      </c>
    </row>
    <row r="638" spans="1:3" x14ac:dyDescent="0.2">
      <c r="A638" s="139">
        <v>863</v>
      </c>
      <c r="B638" s="84" t="s">
        <v>222</v>
      </c>
      <c r="C638" s="140" t="s">
        <v>528</v>
      </c>
    </row>
    <row r="639" spans="1:3" x14ac:dyDescent="0.2">
      <c r="A639" s="139">
        <v>864</v>
      </c>
      <c r="B639" s="84" t="s">
        <v>222</v>
      </c>
      <c r="C639" s="140" t="s">
        <v>528</v>
      </c>
    </row>
    <row r="640" spans="1:3" x14ac:dyDescent="0.2">
      <c r="A640" s="139">
        <v>865</v>
      </c>
      <c r="B640" s="84" t="s">
        <v>222</v>
      </c>
      <c r="C640" s="140" t="s">
        <v>528</v>
      </c>
    </row>
    <row r="641" spans="1:3" x14ac:dyDescent="0.2">
      <c r="A641" s="139">
        <v>866</v>
      </c>
      <c r="B641" s="84" t="s">
        <v>223</v>
      </c>
      <c r="C641" s="140" t="s">
        <v>521</v>
      </c>
    </row>
    <row r="642" spans="1:3" x14ac:dyDescent="0.2">
      <c r="A642" s="139">
        <v>867</v>
      </c>
      <c r="B642" s="84" t="s">
        <v>222</v>
      </c>
      <c r="C642" s="140" t="s">
        <v>528</v>
      </c>
    </row>
    <row r="643" spans="1:3" x14ac:dyDescent="0.2">
      <c r="A643" s="139">
        <v>868</v>
      </c>
      <c r="B643" s="84" t="s">
        <v>223</v>
      </c>
      <c r="C643" s="140" t="s">
        <v>521</v>
      </c>
    </row>
    <row r="644" spans="1:3" x14ac:dyDescent="0.2">
      <c r="A644" s="139">
        <v>869</v>
      </c>
      <c r="B644" s="84" t="s">
        <v>222</v>
      </c>
      <c r="C644" s="140" t="s">
        <v>528</v>
      </c>
    </row>
    <row r="645" spans="1:3" x14ac:dyDescent="0.2">
      <c r="A645" s="139">
        <v>870</v>
      </c>
      <c r="B645" s="84" t="s">
        <v>223</v>
      </c>
      <c r="C645" s="140" t="s">
        <v>521</v>
      </c>
    </row>
    <row r="646" spans="1:3" x14ac:dyDescent="0.2">
      <c r="A646" s="139">
        <v>871</v>
      </c>
      <c r="B646" s="84" t="s">
        <v>222</v>
      </c>
      <c r="C646" s="140" t="s">
        <v>528</v>
      </c>
    </row>
    <row r="647" spans="1:3" x14ac:dyDescent="0.2">
      <c r="A647" s="139">
        <v>872</v>
      </c>
      <c r="B647" s="84" t="s">
        <v>223</v>
      </c>
      <c r="C647" s="140" t="s">
        <v>521</v>
      </c>
    </row>
    <row r="648" spans="1:3" x14ac:dyDescent="0.2">
      <c r="A648" s="139">
        <v>873</v>
      </c>
      <c r="B648" s="84" t="s">
        <v>222</v>
      </c>
      <c r="C648" s="140" t="s">
        <v>528</v>
      </c>
    </row>
    <row r="649" spans="1:3" x14ac:dyDescent="0.2">
      <c r="A649" s="139">
        <v>874</v>
      </c>
      <c r="B649" s="84" t="s">
        <v>223</v>
      </c>
      <c r="C649" s="140" t="s">
        <v>521</v>
      </c>
    </row>
    <row r="650" spans="1:3" x14ac:dyDescent="0.2">
      <c r="A650" s="139">
        <v>875</v>
      </c>
      <c r="B650" s="84" t="s">
        <v>222</v>
      </c>
      <c r="C650" s="140" t="s">
        <v>528</v>
      </c>
    </row>
    <row r="651" spans="1:3" x14ac:dyDescent="0.2">
      <c r="A651" s="139">
        <v>876</v>
      </c>
      <c r="B651" s="84" t="s">
        <v>223</v>
      </c>
      <c r="C651" s="140" t="s">
        <v>521</v>
      </c>
    </row>
    <row r="652" spans="1:3" x14ac:dyDescent="0.2">
      <c r="A652" s="139">
        <v>877</v>
      </c>
      <c r="B652" s="84" t="s">
        <v>222</v>
      </c>
      <c r="C652" s="140" t="s">
        <v>528</v>
      </c>
    </row>
    <row r="653" spans="1:3" x14ac:dyDescent="0.2">
      <c r="A653" s="139">
        <v>878</v>
      </c>
      <c r="B653" s="84" t="s">
        <v>223</v>
      </c>
      <c r="C653" s="140" t="s">
        <v>521</v>
      </c>
    </row>
    <row r="654" spans="1:3" x14ac:dyDescent="0.2">
      <c r="A654" s="139">
        <v>879</v>
      </c>
      <c r="B654" s="84" t="s">
        <v>222</v>
      </c>
      <c r="C654" s="140" t="s">
        <v>528</v>
      </c>
    </row>
    <row r="655" spans="1:3" x14ac:dyDescent="0.2">
      <c r="A655" s="139">
        <v>880</v>
      </c>
      <c r="B655" s="84" t="s">
        <v>223</v>
      </c>
      <c r="C655" s="140" t="s">
        <v>521</v>
      </c>
    </row>
    <row r="656" spans="1:3" x14ac:dyDescent="0.2">
      <c r="A656" s="139">
        <v>881</v>
      </c>
      <c r="B656" s="84" t="s">
        <v>222</v>
      </c>
      <c r="C656" s="140" t="s">
        <v>528</v>
      </c>
    </row>
    <row r="657" spans="1:3" x14ac:dyDescent="0.2">
      <c r="A657" s="139">
        <v>882</v>
      </c>
      <c r="B657" s="84" t="s">
        <v>223</v>
      </c>
      <c r="C657" s="140" t="s">
        <v>521</v>
      </c>
    </row>
    <row r="658" spans="1:3" x14ac:dyDescent="0.2">
      <c r="A658" s="139">
        <v>883</v>
      </c>
      <c r="B658" s="84" t="s">
        <v>222</v>
      </c>
      <c r="C658" s="140" t="s">
        <v>528</v>
      </c>
    </row>
    <row r="659" spans="1:3" x14ac:dyDescent="0.2">
      <c r="A659" s="139">
        <v>884</v>
      </c>
      <c r="B659" s="84" t="s">
        <v>223</v>
      </c>
      <c r="C659" s="140" t="s">
        <v>521</v>
      </c>
    </row>
    <row r="660" spans="1:3" x14ac:dyDescent="0.2">
      <c r="A660" s="139">
        <v>885</v>
      </c>
      <c r="B660" s="84" t="s">
        <v>222</v>
      </c>
      <c r="C660" s="140" t="s">
        <v>528</v>
      </c>
    </row>
    <row r="661" spans="1:3" x14ac:dyDescent="0.2">
      <c r="A661" s="139">
        <v>886</v>
      </c>
      <c r="B661" s="84" t="s">
        <v>223</v>
      </c>
      <c r="C661" s="140" t="s">
        <v>521</v>
      </c>
    </row>
    <row r="662" spans="1:3" x14ac:dyDescent="0.2">
      <c r="A662" s="139">
        <v>887</v>
      </c>
      <c r="B662" s="84" t="s">
        <v>222</v>
      </c>
      <c r="C662" s="140" t="s">
        <v>528</v>
      </c>
    </row>
    <row r="663" spans="1:3" x14ac:dyDescent="0.2">
      <c r="A663" s="139">
        <v>888</v>
      </c>
      <c r="B663" s="84" t="s">
        <v>223</v>
      </c>
      <c r="C663" s="140" t="s">
        <v>521</v>
      </c>
    </row>
    <row r="664" spans="1:3" x14ac:dyDescent="0.2">
      <c r="A664" s="139">
        <v>889</v>
      </c>
      <c r="B664" s="84" t="s">
        <v>222</v>
      </c>
      <c r="C664" s="140" t="s">
        <v>528</v>
      </c>
    </row>
    <row r="665" spans="1:3" x14ac:dyDescent="0.2">
      <c r="A665" s="139">
        <v>890</v>
      </c>
      <c r="B665" s="84" t="s">
        <v>223</v>
      </c>
      <c r="C665" s="140" t="s">
        <v>521</v>
      </c>
    </row>
    <row r="666" spans="1:3" x14ac:dyDescent="0.2">
      <c r="A666" s="139">
        <v>891</v>
      </c>
      <c r="B666" s="84" t="s">
        <v>223</v>
      </c>
      <c r="C666" s="140" t="s">
        <v>521</v>
      </c>
    </row>
    <row r="667" spans="1:3" x14ac:dyDescent="0.2">
      <c r="A667" s="139">
        <v>892</v>
      </c>
      <c r="B667" s="84" t="s">
        <v>223</v>
      </c>
      <c r="C667" s="140" t="s">
        <v>521</v>
      </c>
    </row>
    <row r="668" spans="1:3" x14ac:dyDescent="0.2">
      <c r="A668" s="139">
        <v>893</v>
      </c>
      <c r="B668" s="84" t="s">
        <v>223</v>
      </c>
      <c r="C668" s="140" t="s">
        <v>521</v>
      </c>
    </row>
    <row r="669" spans="1:3" x14ac:dyDescent="0.2">
      <c r="A669" s="139">
        <v>894</v>
      </c>
      <c r="B669" s="84" t="s">
        <v>180</v>
      </c>
      <c r="C669" s="140" t="s">
        <v>521</v>
      </c>
    </row>
    <row r="670" spans="1:3" x14ac:dyDescent="0.2">
      <c r="A670" s="139">
        <v>895</v>
      </c>
      <c r="B670" s="84" t="s">
        <v>180</v>
      </c>
      <c r="C670" s="140" t="s">
        <v>521</v>
      </c>
    </row>
    <row r="671" spans="1:3" x14ac:dyDescent="0.2">
      <c r="A671" s="139">
        <v>896</v>
      </c>
      <c r="B671" s="84" t="s">
        <v>180</v>
      </c>
      <c r="C671" s="140" t="s">
        <v>521</v>
      </c>
    </row>
    <row r="672" spans="1:3" x14ac:dyDescent="0.2">
      <c r="A672" s="139">
        <v>897</v>
      </c>
      <c r="B672" s="84" t="s">
        <v>223</v>
      </c>
      <c r="C672" s="140" t="s">
        <v>521</v>
      </c>
    </row>
    <row r="673" spans="1:3" x14ac:dyDescent="0.2">
      <c r="A673" s="139">
        <v>898</v>
      </c>
      <c r="B673" s="84" t="s">
        <v>223</v>
      </c>
      <c r="C673" s="140" t="s">
        <v>521</v>
      </c>
    </row>
    <row r="674" spans="1:3" x14ac:dyDescent="0.2">
      <c r="A674" s="139">
        <v>899</v>
      </c>
      <c r="B674" s="84" t="s">
        <v>224</v>
      </c>
      <c r="C674" s="140" t="s">
        <v>521</v>
      </c>
    </row>
    <row r="675" spans="1:3" x14ac:dyDescent="0.2">
      <c r="A675" s="139">
        <v>900</v>
      </c>
      <c r="B675" s="84" t="s">
        <v>224</v>
      </c>
      <c r="C675" s="140" t="s">
        <v>521</v>
      </c>
    </row>
    <row r="676" spans="1:3" x14ac:dyDescent="0.2">
      <c r="A676" s="139">
        <v>901</v>
      </c>
      <c r="B676" s="84" t="s">
        <v>224</v>
      </c>
      <c r="C676" s="140" t="s">
        <v>521</v>
      </c>
    </row>
    <row r="677" spans="1:3" x14ac:dyDescent="0.2">
      <c r="A677" s="139">
        <v>902</v>
      </c>
      <c r="B677" s="84" t="s">
        <v>224</v>
      </c>
      <c r="C677" s="140" t="s">
        <v>521</v>
      </c>
    </row>
    <row r="678" spans="1:3" x14ac:dyDescent="0.2">
      <c r="A678" s="139">
        <v>903</v>
      </c>
      <c r="B678" s="84" t="s">
        <v>224</v>
      </c>
      <c r="C678" s="140" t="s">
        <v>521</v>
      </c>
    </row>
    <row r="679" spans="1:3" x14ac:dyDescent="0.2">
      <c r="A679" s="139">
        <v>904</v>
      </c>
      <c r="B679" s="84" t="s">
        <v>225</v>
      </c>
      <c r="C679" s="140" t="s">
        <v>521</v>
      </c>
    </row>
    <row r="680" spans="1:3" x14ac:dyDescent="0.2">
      <c r="A680" s="139">
        <v>905</v>
      </c>
      <c r="B680" s="84" t="s">
        <v>225</v>
      </c>
      <c r="C680" s="140" t="s">
        <v>521</v>
      </c>
    </row>
    <row r="681" spans="1:3" x14ac:dyDescent="0.2">
      <c r="A681" s="139">
        <v>906</v>
      </c>
      <c r="B681" s="84" t="s">
        <v>225</v>
      </c>
      <c r="C681" s="140" t="s">
        <v>521</v>
      </c>
    </row>
    <row r="682" spans="1:3" x14ac:dyDescent="0.2">
      <c r="A682" s="139">
        <v>907</v>
      </c>
      <c r="B682" s="84" t="s">
        <v>226</v>
      </c>
      <c r="C682" s="140" t="s">
        <v>521</v>
      </c>
    </row>
    <row r="683" spans="1:3" x14ac:dyDescent="0.2">
      <c r="A683" s="139">
        <v>908</v>
      </c>
      <c r="B683" s="84" t="s">
        <v>226</v>
      </c>
      <c r="C683" s="140" t="s">
        <v>521</v>
      </c>
    </row>
    <row r="684" spans="1:3" x14ac:dyDescent="0.2">
      <c r="A684" s="139">
        <v>909</v>
      </c>
      <c r="B684" s="84" t="s">
        <v>226</v>
      </c>
      <c r="C684" s="140" t="s">
        <v>521</v>
      </c>
    </row>
    <row r="685" spans="1:3" x14ac:dyDescent="0.2">
      <c r="A685" s="139">
        <v>910</v>
      </c>
      <c r="B685" s="84" t="s">
        <v>226</v>
      </c>
      <c r="C685" s="140" t="s">
        <v>521</v>
      </c>
    </row>
    <row r="686" spans="1:3" x14ac:dyDescent="0.2">
      <c r="A686" s="139">
        <v>911</v>
      </c>
      <c r="B686" s="84" t="s">
        <v>226</v>
      </c>
      <c r="C686" s="140" t="s">
        <v>521</v>
      </c>
    </row>
    <row r="687" spans="1:3" x14ac:dyDescent="0.2">
      <c r="A687" s="139">
        <v>912</v>
      </c>
      <c r="B687" s="84" t="s">
        <v>226</v>
      </c>
      <c r="C687" s="140" t="s">
        <v>521</v>
      </c>
    </row>
    <row r="688" spans="1:3" x14ac:dyDescent="0.2">
      <c r="A688" s="139">
        <v>913</v>
      </c>
      <c r="B688" s="84" t="s">
        <v>226</v>
      </c>
      <c r="C688" s="140" t="s">
        <v>521</v>
      </c>
    </row>
    <row r="689" spans="1:3" x14ac:dyDescent="0.2">
      <c r="A689" s="139">
        <v>914</v>
      </c>
      <c r="B689" s="84" t="s">
        <v>227</v>
      </c>
      <c r="C689" s="140" t="s">
        <v>528</v>
      </c>
    </row>
    <row r="690" spans="1:3" x14ac:dyDescent="0.2">
      <c r="A690" s="139">
        <v>915</v>
      </c>
      <c r="B690" s="84" t="s">
        <v>180</v>
      </c>
      <c r="C690" s="140" t="s">
        <v>528</v>
      </c>
    </row>
    <row r="691" spans="1:3" x14ac:dyDescent="0.2">
      <c r="A691" s="139">
        <v>916</v>
      </c>
      <c r="B691" s="84" t="s">
        <v>180</v>
      </c>
      <c r="C691" s="140" t="s">
        <v>528</v>
      </c>
    </row>
    <row r="692" spans="1:3" x14ac:dyDescent="0.2">
      <c r="A692" s="139">
        <v>917</v>
      </c>
      <c r="B692" s="84" t="s">
        <v>180</v>
      </c>
      <c r="C692" s="140" t="s">
        <v>528</v>
      </c>
    </row>
    <row r="693" spans="1:3" x14ac:dyDescent="0.2">
      <c r="A693" s="139">
        <v>918</v>
      </c>
      <c r="B693" s="84" t="s">
        <v>115</v>
      </c>
      <c r="C693" s="140" t="s">
        <v>528</v>
      </c>
    </row>
    <row r="694" spans="1:3" x14ac:dyDescent="0.2">
      <c r="A694" s="139">
        <v>919</v>
      </c>
      <c r="B694" s="84" t="s">
        <v>228</v>
      </c>
      <c r="C694" s="140" t="s">
        <v>528</v>
      </c>
    </row>
    <row r="695" spans="1:3" x14ac:dyDescent="0.2">
      <c r="A695" s="139">
        <v>920</v>
      </c>
      <c r="B695" s="84" t="s">
        <v>228</v>
      </c>
      <c r="C695" s="140" t="s">
        <v>528</v>
      </c>
    </row>
    <row r="696" spans="1:3" x14ac:dyDescent="0.2">
      <c r="A696" s="139">
        <v>922</v>
      </c>
      <c r="B696" s="84" t="s">
        <v>138</v>
      </c>
      <c r="C696" s="140" t="s">
        <v>528</v>
      </c>
    </row>
    <row r="697" spans="1:3" x14ac:dyDescent="0.2">
      <c r="A697" s="139">
        <v>923</v>
      </c>
      <c r="B697" s="84" t="s">
        <v>138</v>
      </c>
      <c r="C697" s="140" t="s">
        <v>528</v>
      </c>
    </row>
    <row r="698" spans="1:3" x14ac:dyDescent="0.2">
      <c r="A698" s="139">
        <v>924</v>
      </c>
      <c r="B698" s="84" t="s">
        <v>138</v>
      </c>
      <c r="C698" s="140" t="s">
        <v>528</v>
      </c>
    </row>
    <row r="699" spans="1:3" x14ac:dyDescent="0.2">
      <c r="A699" s="139">
        <v>925</v>
      </c>
      <c r="B699" s="84" t="s">
        <v>229</v>
      </c>
      <c r="C699" s="140" t="s">
        <v>168</v>
      </c>
    </row>
    <row r="700" spans="1:3" x14ac:dyDescent="0.2">
      <c r="A700" s="139">
        <v>926</v>
      </c>
      <c r="B700" s="84" t="s">
        <v>169</v>
      </c>
      <c r="C700" s="140" t="s">
        <v>168</v>
      </c>
    </row>
    <row r="701" spans="1:3" x14ac:dyDescent="0.2">
      <c r="A701" s="139">
        <v>927</v>
      </c>
      <c r="B701" s="84" t="s">
        <v>171</v>
      </c>
      <c r="C701" s="140" t="s">
        <v>168</v>
      </c>
    </row>
    <row r="702" spans="1:3" x14ac:dyDescent="0.2">
      <c r="A702" s="139">
        <v>928</v>
      </c>
      <c r="B702" s="84" t="s">
        <v>170</v>
      </c>
      <c r="C702" s="140" t="s">
        <v>168</v>
      </c>
    </row>
    <row r="703" spans="1:3" x14ac:dyDescent="0.2">
      <c r="A703" s="139">
        <v>929</v>
      </c>
      <c r="B703" s="84" t="s">
        <v>224</v>
      </c>
      <c r="C703" s="140" t="s">
        <v>521</v>
      </c>
    </row>
    <row r="704" spans="1:3" x14ac:dyDescent="0.2">
      <c r="A704" s="139">
        <v>930</v>
      </c>
      <c r="B704" s="84" t="s">
        <v>224</v>
      </c>
      <c r="C704" s="140" t="s">
        <v>521</v>
      </c>
    </row>
    <row r="705" spans="1:3" x14ac:dyDescent="0.2">
      <c r="A705" s="139">
        <v>931</v>
      </c>
      <c r="B705" s="84" t="s">
        <v>224</v>
      </c>
      <c r="C705" s="140" t="s">
        <v>521</v>
      </c>
    </row>
    <row r="706" spans="1:3" x14ac:dyDescent="0.2">
      <c r="A706" s="139">
        <v>932</v>
      </c>
      <c r="B706" s="84" t="s">
        <v>230</v>
      </c>
      <c r="C706" s="140" t="s">
        <v>528</v>
      </c>
    </row>
    <row r="707" spans="1:3" x14ac:dyDescent="0.2">
      <c r="A707" s="139">
        <v>933</v>
      </c>
      <c r="B707" s="84" t="s">
        <v>222</v>
      </c>
      <c r="C707" s="140" t="s">
        <v>528</v>
      </c>
    </row>
    <row r="708" spans="1:3" x14ac:dyDescent="0.2">
      <c r="A708" s="139">
        <v>934</v>
      </c>
      <c r="B708" s="84" t="s">
        <v>223</v>
      </c>
      <c r="C708" s="140" t="s">
        <v>521</v>
      </c>
    </row>
    <row r="709" spans="1:3" x14ac:dyDescent="0.2">
      <c r="A709" s="139">
        <v>935</v>
      </c>
      <c r="B709" s="84" t="s">
        <v>231</v>
      </c>
      <c r="C709" s="140" t="s">
        <v>528</v>
      </c>
    </row>
    <row r="710" spans="1:3" x14ac:dyDescent="0.2">
      <c r="A710" s="139">
        <v>936</v>
      </c>
      <c r="B710" s="84" t="s">
        <v>231</v>
      </c>
      <c r="C710" s="140" t="s">
        <v>528</v>
      </c>
    </row>
    <row r="711" spans="1:3" x14ac:dyDescent="0.2">
      <c r="A711" s="139">
        <v>937</v>
      </c>
      <c r="B711" s="84" t="s">
        <v>231</v>
      </c>
      <c r="C711" s="140" t="s">
        <v>528</v>
      </c>
    </row>
    <row r="712" spans="1:3" x14ac:dyDescent="0.2">
      <c r="A712" s="139">
        <v>938</v>
      </c>
      <c r="B712" s="84" t="s">
        <v>231</v>
      </c>
      <c r="C712" s="140" t="s">
        <v>528</v>
      </c>
    </row>
    <row r="713" spans="1:3" x14ac:dyDescent="0.2">
      <c r="A713" s="139">
        <v>939</v>
      </c>
      <c r="B713" s="84" t="s">
        <v>231</v>
      </c>
      <c r="C713" s="140" t="s">
        <v>528</v>
      </c>
    </row>
    <row r="714" spans="1:3" x14ac:dyDescent="0.2">
      <c r="A714" s="139">
        <v>940</v>
      </c>
      <c r="B714" s="84" t="s">
        <v>232</v>
      </c>
      <c r="C714" s="140" t="s">
        <v>190</v>
      </c>
    </row>
    <row r="715" spans="1:3" x14ac:dyDescent="0.2">
      <c r="A715" s="139">
        <v>941</v>
      </c>
      <c r="B715" s="84" t="s">
        <v>233</v>
      </c>
      <c r="C715" s="140" t="s">
        <v>190</v>
      </c>
    </row>
    <row r="716" spans="1:3" x14ac:dyDescent="0.2">
      <c r="A716" s="139">
        <v>942</v>
      </c>
      <c r="B716" s="84" t="s">
        <v>83</v>
      </c>
      <c r="C716" s="140" t="s">
        <v>528</v>
      </c>
    </row>
    <row r="717" spans="1:3" x14ac:dyDescent="0.2">
      <c r="A717" s="139">
        <v>943</v>
      </c>
      <c r="B717" s="84" t="s">
        <v>74</v>
      </c>
      <c r="C717" s="140" t="s">
        <v>528</v>
      </c>
    </row>
    <row r="718" spans="1:3" x14ac:dyDescent="0.2">
      <c r="A718" s="139">
        <v>944</v>
      </c>
      <c r="B718" s="84" t="s">
        <v>74</v>
      </c>
      <c r="C718" s="140" t="s">
        <v>528</v>
      </c>
    </row>
    <row r="719" spans="1:3" x14ac:dyDescent="0.2">
      <c r="A719" s="139">
        <v>945</v>
      </c>
      <c r="B719" s="84" t="s">
        <v>74</v>
      </c>
      <c r="C719" s="140" t="s">
        <v>528</v>
      </c>
    </row>
    <row r="720" spans="1:3" x14ac:dyDescent="0.2">
      <c r="A720" s="139">
        <v>946</v>
      </c>
      <c r="B720" s="84" t="s">
        <v>74</v>
      </c>
      <c r="C720" s="140" t="s">
        <v>528</v>
      </c>
    </row>
    <row r="721" spans="1:3" x14ac:dyDescent="0.2">
      <c r="A721" s="139">
        <v>947</v>
      </c>
      <c r="B721" s="84" t="s">
        <v>234</v>
      </c>
      <c r="C721" s="140" t="s">
        <v>528</v>
      </c>
    </row>
    <row r="722" spans="1:3" x14ac:dyDescent="0.2">
      <c r="A722" s="139">
        <v>948</v>
      </c>
      <c r="B722" s="84" t="s">
        <v>235</v>
      </c>
      <c r="C722" s="140" t="s">
        <v>528</v>
      </c>
    </row>
    <row r="723" spans="1:3" x14ac:dyDescent="0.2">
      <c r="A723" s="139">
        <v>949</v>
      </c>
      <c r="B723" s="84" t="s">
        <v>288</v>
      </c>
      <c r="C723" s="140" t="s">
        <v>528</v>
      </c>
    </row>
    <row r="724" spans="1:3" x14ac:dyDescent="0.2">
      <c r="A724" s="139">
        <v>950</v>
      </c>
      <c r="B724" s="84" t="s">
        <v>289</v>
      </c>
      <c r="C724" s="140" t="s">
        <v>521</v>
      </c>
    </row>
    <row r="725" spans="1:3" x14ac:dyDescent="0.2">
      <c r="A725" s="139">
        <v>951</v>
      </c>
      <c r="B725" s="84" t="s">
        <v>290</v>
      </c>
      <c r="C725" s="140" t="s">
        <v>521</v>
      </c>
    </row>
    <row r="726" spans="1:3" x14ac:dyDescent="0.2">
      <c r="A726" s="139">
        <v>952</v>
      </c>
      <c r="B726" s="84" t="s">
        <v>291</v>
      </c>
      <c r="C726" s="140" t="s">
        <v>528</v>
      </c>
    </row>
    <row r="727" spans="1:3" x14ac:dyDescent="0.2">
      <c r="A727" s="139">
        <v>953</v>
      </c>
      <c r="B727" s="84" t="s">
        <v>236</v>
      </c>
      <c r="C727" s="140" t="s">
        <v>528</v>
      </c>
    </row>
    <row r="728" spans="1:3" x14ac:dyDescent="0.2">
      <c r="A728" s="139">
        <v>954</v>
      </c>
      <c r="B728" s="84" t="s">
        <v>237</v>
      </c>
      <c r="C728" s="140" t="s">
        <v>528</v>
      </c>
    </row>
    <row r="729" spans="1:3" x14ac:dyDescent="0.2">
      <c r="A729" s="139">
        <v>955</v>
      </c>
      <c r="B729" s="84" t="s">
        <v>238</v>
      </c>
      <c r="C729" s="140" t="s">
        <v>528</v>
      </c>
    </row>
    <row r="730" spans="1:3" x14ac:dyDescent="0.2">
      <c r="A730" s="139">
        <v>956</v>
      </c>
      <c r="B730" s="84" t="s">
        <v>239</v>
      </c>
      <c r="C730" s="140" t="s">
        <v>528</v>
      </c>
    </row>
    <row r="731" spans="1:3" x14ac:dyDescent="0.2">
      <c r="A731" s="139">
        <v>957</v>
      </c>
      <c r="B731" s="84" t="s">
        <v>240</v>
      </c>
      <c r="C731" s="140" t="s">
        <v>528</v>
      </c>
    </row>
    <row r="732" spans="1:3" x14ac:dyDescent="0.2">
      <c r="A732" s="139">
        <v>958</v>
      </c>
      <c r="B732" s="84" t="s">
        <v>241</v>
      </c>
      <c r="C732" s="140" t="s">
        <v>528</v>
      </c>
    </row>
    <row r="733" spans="1:3" x14ac:dyDescent="0.2">
      <c r="A733" s="139">
        <v>959</v>
      </c>
      <c r="B733" s="84" t="s">
        <v>242</v>
      </c>
      <c r="C733" s="140" t="s">
        <v>528</v>
      </c>
    </row>
    <row r="734" spans="1:3" x14ac:dyDescent="0.2">
      <c r="A734" s="139">
        <v>960</v>
      </c>
      <c r="B734" s="84" t="s">
        <v>243</v>
      </c>
      <c r="C734" s="140" t="s">
        <v>528</v>
      </c>
    </row>
    <row r="735" spans="1:3" x14ac:dyDescent="0.2">
      <c r="A735" s="139">
        <v>961</v>
      </c>
      <c r="B735" s="84" t="s">
        <v>244</v>
      </c>
      <c r="C735" s="140" t="s">
        <v>528</v>
      </c>
    </row>
    <row r="736" spans="1:3" x14ac:dyDescent="0.2">
      <c r="A736" s="139">
        <v>962</v>
      </c>
      <c r="B736" s="84" t="s">
        <v>245</v>
      </c>
      <c r="C736" s="140" t="s">
        <v>528</v>
      </c>
    </row>
    <row r="737" spans="1:3" x14ac:dyDescent="0.2">
      <c r="A737" s="139">
        <v>963</v>
      </c>
      <c r="B737" s="84" t="s">
        <v>246</v>
      </c>
      <c r="C737" s="140" t="s">
        <v>528</v>
      </c>
    </row>
    <row r="738" spans="1:3" x14ac:dyDescent="0.2">
      <c r="A738" s="139">
        <v>964</v>
      </c>
      <c r="B738" s="84" t="s">
        <v>247</v>
      </c>
      <c r="C738" s="140" t="s">
        <v>528</v>
      </c>
    </row>
    <row r="739" spans="1:3" x14ac:dyDescent="0.2">
      <c r="A739" s="139">
        <v>965</v>
      </c>
      <c r="B739" s="84" t="s">
        <v>248</v>
      </c>
      <c r="C739" s="140" t="s">
        <v>528</v>
      </c>
    </row>
    <row r="740" spans="1:3" x14ac:dyDescent="0.2">
      <c r="A740" s="139">
        <v>966</v>
      </c>
      <c r="B740" s="84" t="s">
        <v>95</v>
      </c>
      <c r="C740" s="140" t="s">
        <v>521</v>
      </c>
    </row>
    <row r="741" spans="1:3" x14ac:dyDescent="0.2">
      <c r="A741" s="139">
        <v>967</v>
      </c>
      <c r="B741" s="84" t="s">
        <v>107</v>
      </c>
      <c r="C741" s="140" t="s">
        <v>528</v>
      </c>
    </row>
    <row r="742" spans="1:3" x14ac:dyDescent="0.2">
      <c r="A742" s="139">
        <v>968</v>
      </c>
      <c r="B742" s="84" t="s">
        <v>107</v>
      </c>
      <c r="C742" s="140" t="s">
        <v>528</v>
      </c>
    </row>
    <row r="743" spans="1:3" x14ac:dyDescent="0.2">
      <c r="A743" s="139">
        <v>969</v>
      </c>
      <c r="B743" s="84" t="s">
        <v>248</v>
      </c>
      <c r="C743" s="140" t="s">
        <v>528</v>
      </c>
    </row>
    <row r="744" spans="1:3" x14ac:dyDescent="0.2">
      <c r="A744" s="139">
        <v>970</v>
      </c>
      <c r="B744" s="84" t="s">
        <v>62</v>
      </c>
      <c r="C744" s="140" t="s">
        <v>528</v>
      </c>
    </row>
    <row r="745" spans="1:3" x14ac:dyDescent="0.2">
      <c r="A745" s="139">
        <v>971</v>
      </c>
      <c r="B745" s="84" t="s">
        <v>249</v>
      </c>
      <c r="C745" s="140" t="s">
        <v>528</v>
      </c>
    </row>
    <row r="746" spans="1:3" x14ac:dyDescent="0.2">
      <c r="A746" s="139">
        <v>972</v>
      </c>
      <c r="B746" s="84" t="s">
        <v>262</v>
      </c>
      <c r="C746" s="140" t="s">
        <v>528</v>
      </c>
    </row>
    <row r="747" spans="1:3" x14ac:dyDescent="0.2">
      <c r="A747" s="139">
        <v>973</v>
      </c>
      <c r="B747" s="84" t="s">
        <v>105</v>
      </c>
      <c r="C747" s="140" t="s">
        <v>528</v>
      </c>
    </row>
    <row r="748" spans="1:3" x14ac:dyDescent="0.2">
      <c r="A748" s="139">
        <v>974</v>
      </c>
      <c r="B748" s="84" t="s">
        <v>131</v>
      </c>
      <c r="C748" s="140" t="s">
        <v>528</v>
      </c>
    </row>
    <row r="749" spans="1:3" x14ac:dyDescent="0.2">
      <c r="A749" s="139">
        <v>975</v>
      </c>
      <c r="B749" s="84" t="s">
        <v>292</v>
      </c>
      <c r="C749" s="140" t="s">
        <v>528</v>
      </c>
    </row>
    <row r="750" spans="1:3" x14ac:dyDescent="0.2">
      <c r="A750" s="139">
        <v>976</v>
      </c>
      <c r="B750" s="84" t="s">
        <v>293</v>
      </c>
      <c r="C750" s="140" t="s">
        <v>528</v>
      </c>
    </row>
    <row r="751" spans="1:3" x14ac:dyDescent="0.2">
      <c r="A751" s="139">
        <v>978</v>
      </c>
      <c r="B751" s="84" t="s">
        <v>89</v>
      </c>
      <c r="C751" s="140" t="s">
        <v>521</v>
      </c>
    </row>
    <row r="752" spans="1:3" x14ac:dyDescent="0.2">
      <c r="A752" s="139">
        <v>979</v>
      </c>
      <c r="B752" s="84" t="s">
        <v>128</v>
      </c>
      <c r="C752" s="140" t="s">
        <v>521</v>
      </c>
    </row>
    <row r="753" spans="1:3" x14ac:dyDescent="0.2">
      <c r="A753" s="139">
        <v>980</v>
      </c>
      <c r="B753" s="84" t="s">
        <v>250</v>
      </c>
      <c r="C753" s="140" t="s">
        <v>528</v>
      </c>
    </row>
    <row r="754" spans="1:3" x14ac:dyDescent="0.2">
      <c r="A754" s="139">
        <v>981</v>
      </c>
      <c r="B754" s="84" t="s">
        <v>251</v>
      </c>
      <c r="C754" s="140" t="s">
        <v>521</v>
      </c>
    </row>
    <row r="755" spans="1:3" x14ac:dyDescent="0.2">
      <c r="A755" s="139">
        <v>982</v>
      </c>
      <c r="B755" s="84" t="s">
        <v>294</v>
      </c>
      <c r="C755" s="140" t="s">
        <v>528</v>
      </c>
    </row>
    <row r="756" spans="1:3" x14ac:dyDescent="0.2">
      <c r="A756" s="139">
        <v>983</v>
      </c>
      <c r="B756" s="84" t="s">
        <v>295</v>
      </c>
      <c r="C756" s="140" t="s">
        <v>528</v>
      </c>
    </row>
    <row r="757" spans="1:3" x14ac:dyDescent="0.2">
      <c r="A757" s="139">
        <v>984</v>
      </c>
      <c r="B757" s="84" t="s">
        <v>339</v>
      </c>
      <c r="C757" s="140" t="s">
        <v>528</v>
      </c>
    </row>
    <row r="758" spans="1:3" x14ac:dyDescent="0.2">
      <c r="A758" s="139">
        <v>985</v>
      </c>
      <c r="B758" s="84" t="s">
        <v>340</v>
      </c>
      <c r="C758" s="140" t="s">
        <v>528</v>
      </c>
    </row>
    <row r="759" spans="1:3" x14ac:dyDescent="0.2">
      <c r="A759" s="139">
        <v>989</v>
      </c>
      <c r="B759" s="84" t="s">
        <v>144</v>
      </c>
      <c r="C759" s="140" t="s">
        <v>528</v>
      </c>
    </row>
    <row r="760" spans="1:3" x14ac:dyDescent="0.2">
      <c r="A760" s="139">
        <v>990</v>
      </c>
      <c r="B760" s="84" t="s">
        <v>145</v>
      </c>
      <c r="C760" s="140" t="s">
        <v>521</v>
      </c>
    </row>
    <row r="761" spans="1:3" x14ac:dyDescent="0.2">
      <c r="A761" s="139">
        <v>991</v>
      </c>
      <c r="B761" s="84" t="s">
        <v>95</v>
      </c>
      <c r="C761" s="140" t="s">
        <v>521</v>
      </c>
    </row>
    <row r="762" spans="1:3" x14ac:dyDescent="0.2">
      <c r="A762" s="139">
        <v>996</v>
      </c>
      <c r="B762" s="84" t="s">
        <v>175</v>
      </c>
      <c r="C762" s="140" t="s">
        <v>528</v>
      </c>
    </row>
    <row r="763" spans="1:3" x14ac:dyDescent="0.2">
      <c r="A763" s="139">
        <v>997</v>
      </c>
      <c r="B763" s="84" t="s">
        <v>252</v>
      </c>
      <c r="C763" s="140" t="s">
        <v>528</v>
      </c>
    </row>
    <row r="769" s="30" customFormat="1" x14ac:dyDescent="0.2"/>
    <row r="770" s="30" customFormat="1" x14ac:dyDescent="0.2"/>
    <row r="771" s="30" customFormat="1" x14ac:dyDescent="0.2"/>
    <row r="772" s="30" customFormat="1" x14ac:dyDescent="0.2"/>
    <row r="773" s="30" customFormat="1" x14ac:dyDescent="0.2"/>
    <row r="774" s="30" customFormat="1" x14ac:dyDescent="0.2"/>
    <row r="775" s="30" customFormat="1" x14ac:dyDescent="0.2"/>
    <row r="776" s="30" customFormat="1" x14ac:dyDescent="0.2"/>
    <row r="777" s="30" customFormat="1" x14ac:dyDescent="0.2"/>
    <row r="778" s="30" customFormat="1" x14ac:dyDescent="0.2"/>
    <row r="779" s="30" customFormat="1" x14ac:dyDescent="0.2"/>
    <row r="780" s="30" customFormat="1" x14ac:dyDescent="0.2"/>
    <row r="781" s="30" customFormat="1" x14ac:dyDescent="0.2"/>
    <row r="782" s="30" customFormat="1" x14ac:dyDescent="0.2"/>
    <row r="783" s="30" customFormat="1" x14ac:dyDescent="0.2"/>
    <row r="784" s="30" customFormat="1" x14ac:dyDescent="0.2"/>
    <row r="785" s="30" customFormat="1" x14ac:dyDescent="0.2"/>
    <row r="786" s="30" customFormat="1" x14ac:dyDescent="0.2"/>
    <row r="787" s="30" customFormat="1" x14ac:dyDescent="0.2"/>
    <row r="788" s="30" customFormat="1" x14ac:dyDescent="0.2"/>
    <row r="789" s="30" customFormat="1" x14ac:dyDescent="0.2"/>
    <row r="790" s="30" customFormat="1" x14ac:dyDescent="0.2"/>
    <row r="791" s="30" customFormat="1" x14ac:dyDescent="0.2"/>
    <row r="792" s="30" customFormat="1" x14ac:dyDescent="0.2"/>
    <row r="793" s="30" customFormat="1" x14ac:dyDescent="0.2"/>
    <row r="794" s="30" customFormat="1" x14ac:dyDescent="0.2"/>
    <row r="795" s="30" customFormat="1" x14ac:dyDescent="0.2"/>
    <row r="796" s="30" customFormat="1" x14ac:dyDescent="0.2"/>
    <row r="797" s="30" customFormat="1" x14ac:dyDescent="0.2"/>
    <row r="798" s="30" customFormat="1" x14ac:dyDescent="0.2"/>
    <row r="799" s="30" customFormat="1" x14ac:dyDescent="0.2"/>
    <row r="800" s="30" customFormat="1" x14ac:dyDescent="0.2"/>
    <row r="801" s="30" customFormat="1" x14ac:dyDescent="0.2"/>
    <row r="802" s="30" customFormat="1" x14ac:dyDescent="0.2"/>
    <row r="803" s="30" customFormat="1" x14ac:dyDescent="0.2"/>
    <row r="804" s="30" customFormat="1" x14ac:dyDescent="0.2"/>
    <row r="805" s="30" customFormat="1" x14ac:dyDescent="0.2"/>
    <row r="806" s="30" customFormat="1" x14ac:dyDescent="0.2"/>
    <row r="807" s="30" customFormat="1" x14ac:dyDescent="0.2"/>
    <row r="808" s="30" customFormat="1" x14ac:dyDescent="0.2"/>
    <row r="809" s="30" customFormat="1" x14ac:dyDescent="0.2"/>
    <row r="810" s="30" customFormat="1" x14ac:dyDescent="0.2"/>
    <row r="811" s="30" customFormat="1" x14ac:dyDescent="0.2"/>
    <row r="812" s="30" customFormat="1" x14ac:dyDescent="0.2"/>
    <row r="813" s="30" customFormat="1" x14ac:dyDescent="0.2"/>
    <row r="814" s="30" customFormat="1" x14ac:dyDescent="0.2"/>
    <row r="815" s="30" customFormat="1" x14ac:dyDescent="0.2"/>
    <row r="816" s="30" customFormat="1" x14ac:dyDescent="0.2"/>
    <row r="817" s="30" customFormat="1" x14ac:dyDescent="0.2"/>
    <row r="818" s="30" customFormat="1" x14ac:dyDescent="0.2"/>
    <row r="819" s="30" customFormat="1" x14ac:dyDescent="0.2"/>
    <row r="820" s="30" customFormat="1" x14ac:dyDescent="0.2"/>
    <row r="821" s="30" customFormat="1" x14ac:dyDescent="0.2"/>
    <row r="822" s="30" customFormat="1" x14ac:dyDescent="0.2"/>
    <row r="823" s="30" customFormat="1" x14ac:dyDescent="0.2"/>
    <row r="824" s="30" customFormat="1" x14ac:dyDescent="0.2"/>
    <row r="825" s="30" customFormat="1" x14ac:dyDescent="0.2"/>
    <row r="826" s="30" customFormat="1" x14ac:dyDescent="0.2"/>
    <row r="827" s="30" customFormat="1" x14ac:dyDescent="0.2"/>
    <row r="828" s="30" customFormat="1" x14ac:dyDescent="0.2"/>
    <row r="829" s="30" customFormat="1" x14ac:dyDescent="0.2"/>
    <row r="830" s="30" customFormat="1" x14ac:dyDescent="0.2"/>
    <row r="831" s="30" customFormat="1" x14ac:dyDescent="0.2"/>
    <row r="832" s="30" customFormat="1" x14ac:dyDescent="0.2"/>
    <row r="833" s="30" customFormat="1" x14ac:dyDescent="0.2"/>
    <row r="834" s="30" customFormat="1" x14ac:dyDescent="0.2"/>
    <row r="835" s="30" customFormat="1" x14ac:dyDescent="0.2"/>
    <row r="836" s="30" customFormat="1" x14ac:dyDescent="0.2"/>
    <row r="837" s="30" customFormat="1" x14ac:dyDescent="0.2"/>
    <row r="838" s="30" customFormat="1" x14ac:dyDescent="0.2"/>
    <row r="839" s="30" customFormat="1" x14ac:dyDescent="0.2"/>
    <row r="840" s="30" customFormat="1" x14ac:dyDescent="0.2"/>
    <row r="841" s="30" customFormat="1" x14ac:dyDescent="0.2"/>
    <row r="842" s="30" customFormat="1" x14ac:dyDescent="0.2"/>
    <row r="843" s="30" customFormat="1" x14ac:dyDescent="0.2"/>
    <row r="844" s="30" customFormat="1" x14ac:dyDescent="0.2"/>
    <row r="845" s="30" customFormat="1" x14ac:dyDescent="0.2"/>
    <row r="846" s="30" customFormat="1" x14ac:dyDescent="0.2"/>
    <row r="847" s="30" customFormat="1" x14ac:dyDescent="0.2"/>
    <row r="848" s="30" customFormat="1" x14ac:dyDescent="0.2"/>
    <row r="849" s="30" customFormat="1" x14ac:dyDescent="0.2"/>
    <row r="850" s="30" customFormat="1" x14ac:dyDescent="0.2"/>
    <row r="851" s="30" customFormat="1" x14ac:dyDescent="0.2"/>
    <row r="852" s="30" customFormat="1" x14ac:dyDescent="0.2"/>
    <row r="853" s="30" customFormat="1" x14ac:dyDescent="0.2"/>
    <row r="854" s="30" customFormat="1" x14ac:dyDescent="0.2"/>
    <row r="855" s="30" customFormat="1" x14ac:dyDescent="0.2"/>
    <row r="856" s="30" customFormat="1" x14ac:dyDescent="0.2"/>
    <row r="857" s="30" customFormat="1" x14ac:dyDescent="0.2"/>
    <row r="858" s="30" customFormat="1" x14ac:dyDescent="0.2"/>
    <row r="859" s="30" customFormat="1" x14ac:dyDescent="0.2"/>
    <row r="860" s="30" customFormat="1" x14ac:dyDescent="0.2"/>
    <row r="861" s="30" customFormat="1" x14ac:dyDescent="0.2"/>
    <row r="862" s="30" customFormat="1" x14ac:dyDescent="0.2"/>
    <row r="863" s="30" customFormat="1" x14ac:dyDescent="0.2"/>
    <row r="864" s="30" customFormat="1" x14ac:dyDescent="0.2"/>
    <row r="865" s="30" customFormat="1" x14ac:dyDescent="0.2"/>
    <row r="866" s="30" customFormat="1" x14ac:dyDescent="0.2"/>
    <row r="867" s="30" customFormat="1" x14ac:dyDescent="0.2"/>
    <row r="868" s="30" customFormat="1" x14ac:dyDescent="0.2"/>
    <row r="869" s="30" customFormat="1" x14ac:dyDescent="0.2"/>
    <row r="870" s="30" customFormat="1" x14ac:dyDescent="0.2"/>
    <row r="871" s="30" customFormat="1" x14ac:dyDescent="0.2"/>
    <row r="872" s="30" customFormat="1" x14ac:dyDescent="0.2"/>
    <row r="873" s="30" customFormat="1" x14ac:dyDescent="0.2"/>
    <row r="874" s="30" customFormat="1" x14ac:dyDescent="0.2"/>
    <row r="875" s="30" customFormat="1" x14ac:dyDescent="0.2"/>
    <row r="876" s="30" customFormat="1" x14ac:dyDescent="0.2"/>
    <row r="877" s="30" customFormat="1" x14ac:dyDescent="0.2"/>
    <row r="878" s="30" customFormat="1" x14ac:dyDescent="0.2"/>
    <row r="879" s="30" customFormat="1" x14ac:dyDescent="0.2"/>
    <row r="880" s="30" customFormat="1" x14ac:dyDescent="0.2"/>
    <row r="881" s="30" customFormat="1" x14ac:dyDescent="0.2"/>
    <row r="882" s="30" customFormat="1" x14ac:dyDescent="0.2"/>
    <row r="883" s="30" customFormat="1" x14ac:dyDescent="0.2"/>
    <row r="884" s="30" customFormat="1" x14ac:dyDescent="0.2"/>
    <row r="885" s="30" customFormat="1" x14ac:dyDescent="0.2"/>
    <row r="886" s="30" customFormat="1" x14ac:dyDescent="0.2"/>
    <row r="887" s="30" customFormat="1" x14ac:dyDescent="0.2"/>
    <row r="888" s="30" customFormat="1" x14ac:dyDescent="0.2"/>
    <row r="889" s="30" customFormat="1" x14ac:dyDescent="0.2"/>
    <row r="890" s="30" customFormat="1" x14ac:dyDescent="0.2"/>
    <row r="891" s="30" customFormat="1" x14ac:dyDescent="0.2"/>
    <row r="892" s="30" customFormat="1" x14ac:dyDescent="0.2"/>
    <row r="893" s="30" customFormat="1" x14ac:dyDescent="0.2"/>
    <row r="894" s="30" customFormat="1" x14ac:dyDescent="0.2"/>
    <row r="895" s="30" customFormat="1" x14ac:dyDescent="0.2"/>
    <row r="896" s="30" customFormat="1" x14ac:dyDescent="0.2"/>
    <row r="897" s="30" customFormat="1" x14ac:dyDescent="0.2"/>
    <row r="898" s="30" customFormat="1" x14ac:dyDescent="0.2"/>
    <row r="899" s="30" customFormat="1" x14ac:dyDescent="0.2"/>
    <row r="900" s="30" customFormat="1" x14ac:dyDescent="0.2"/>
    <row r="901" s="30" customFormat="1" x14ac:dyDescent="0.2"/>
    <row r="902" s="30" customFormat="1" x14ac:dyDescent="0.2"/>
    <row r="903" s="30" customFormat="1" x14ac:dyDescent="0.2"/>
    <row r="904" s="30" customFormat="1" x14ac:dyDescent="0.2"/>
    <row r="905" s="30" customFormat="1" x14ac:dyDescent="0.2"/>
    <row r="906" s="30" customFormat="1" x14ac:dyDescent="0.2"/>
    <row r="907" s="30" customFormat="1" x14ac:dyDescent="0.2"/>
    <row r="908" s="30" customFormat="1" x14ac:dyDescent="0.2"/>
    <row r="909" s="30" customFormat="1" x14ac:dyDescent="0.2"/>
    <row r="910" s="30" customFormat="1" x14ac:dyDescent="0.2"/>
    <row r="911" s="30" customFormat="1" x14ac:dyDescent="0.2"/>
    <row r="912" s="30" customFormat="1" x14ac:dyDescent="0.2"/>
    <row r="913" s="30" customFormat="1" x14ac:dyDescent="0.2"/>
    <row r="914" s="30" customFormat="1" x14ac:dyDescent="0.2"/>
    <row r="915" s="30" customFormat="1" x14ac:dyDescent="0.2"/>
    <row r="916" s="30" customFormat="1" x14ac:dyDescent="0.2"/>
    <row r="917" s="30" customFormat="1" x14ac:dyDescent="0.2"/>
    <row r="918" s="30" customFormat="1" x14ac:dyDescent="0.2"/>
    <row r="919" s="30" customFormat="1" x14ac:dyDescent="0.2"/>
    <row r="920" s="30" customFormat="1" x14ac:dyDescent="0.2"/>
    <row r="921" s="30" customFormat="1" x14ac:dyDescent="0.2"/>
    <row r="922" s="30" customFormat="1" x14ac:dyDescent="0.2"/>
    <row r="923" s="30" customFormat="1" x14ac:dyDescent="0.2"/>
    <row r="924" s="30" customFormat="1" x14ac:dyDescent="0.2"/>
    <row r="925" s="30" customFormat="1" x14ac:dyDescent="0.2"/>
    <row r="926" s="30" customFormat="1" x14ac:dyDescent="0.2"/>
    <row r="927" s="30" customFormat="1" x14ac:dyDescent="0.2"/>
    <row r="928" s="30" customFormat="1" x14ac:dyDescent="0.2"/>
    <row r="929" s="30" customFormat="1" x14ac:dyDescent="0.2"/>
    <row r="930" s="30" customFormat="1" x14ac:dyDescent="0.2"/>
    <row r="931" s="30" customFormat="1" x14ac:dyDescent="0.2"/>
    <row r="932" s="30" customFormat="1" x14ac:dyDescent="0.2"/>
    <row r="933" s="30" customFormat="1" x14ac:dyDescent="0.2"/>
    <row r="934" s="30" customFormat="1" x14ac:dyDescent="0.2"/>
    <row r="935" s="30" customFormat="1" x14ac:dyDescent="0.2"/>
    <row r="936" s="30" customFormat="1" x14ac:dyDescent="0.2"/>
    <row r="937" s="30" customFormat="1" x14ac:dyDescent="0.2"/>
    <row r="938" s="30" customFormat="1" x14ac:dyDescent="0.2"/>
    <row r="939" s="30" customFormat="1" x14ac:dyDescent="0.2"/>
    <row r="940" s="30" customFormat="1" x14ac:dyDescent="0.2"/>
    <row r="941" s="30" customFormat="1" x14ac:dyDescent="0.2"/>
    <row r="942" s="30" customFormat="1" x14ac:dyDescent="0.2"/>
    <row r="943" s="30" customFormat="1" x14ac:dyDescent="0.2"/>
    <row r="944" s="30" customFormat="1" x14ac:dyDescent="0.2"/>
    <row r="945" s="30" customFormat="1" x14ac:dyDescent="0.2"/>
    <row r="946" s="30" customFormat="1" x14ac:dyDescent="0.2"/>
    <row r="947" s="30" customFormat="1" x14ac:dyDescent="0.2"/>
    <row r="948" s="30" customFormat="1" x14ac:dyDescent="0.2"/>
    <row r="949" s="30" customFormat="1" x14ac:dyDescent="0.2"/>
    <row r="950" s="30" customFormat="1" x14ac:dyDescent="0.2"/>
    <row r="951" s="30" customFormat="1" x14ac:dyDescent="0.2"/>
    <row r="952" s="30" customFormat="1" x14ac:dyDescent="0.2"/>
    <row r="953" s="30" customFormat="1" x14ac:dyDescent="0.2"/>
    <row r="954" s="30" customFormat="1" x14ac:dyDescent="0.2"/>
    <row r="955" s="30" customFormat="1" x14ac:dyDescent="0.2"/>
    <row r="956" s="30" customFormat="1" x14ac:dyDescent="0.2"/>
    <row r="957" s="30" customFormat="1" x14ac:dyDescent="0.2"/>
    <row r="958" s="30" customFormat="1" x14ac:dyDescent="0.2"/>
    <row r="959" s="30" customFormat="1" x14ac:dyDescent="0.2"/>
    <row r="960" s="30" customFormat="1" x14ac:dyDescent="0.2"/>
    <row r="961" s="30" customFormat="1" x14ac:dyDescent="0.2"/>
    <row r="962" s="30" customFormat="1" x14ac:dyDescent="0.2"/>
    <row r="963" s="30" customFormat="1" x14ac:dyDescent="0.2"/>
    <row r="964" s="30" customFormat="1" x14ac:dyDescent="0.2"/>
    <row r="965" s="30" customFormat="1" x14ac:dyDescent="0.2"/>
    <row r="966" s="30" customFormat="1" x14ac:dyDescent="0.2"/>
    <row r="967" s="30" customFormat="1" x14ac:dyDescent="0.2"/>
    <row r="968" s="30" customFormat="1" x14ac:dyDescent="0.2"/>
    <row r="969" s="30" customFormat="1" x14ac:dyDescent="0.2"/>
    <row r="970" s="30" customFormat="1" x14ac:dyDescent="0.2"/>
    <row r="971" s="30" customFormat="1" x14ac:dyDescent="0.2"/>
    <row r="972" s="30" customFormat="1" x14ac:dyDescent="0.2"/>
    <row r="973" s="30" customFormat="1" x14ac:dyDescent="0.2"/>
    <row r="974" s="30" customFormat="1" x14ac:dyDescent="0.2"/>
    <row r="975" s="30" customFormat="1" x14ac:dyDescent="0.2"/>
    <row r="976" s="30" customFormat="1" x14ac:dyDescent="0.2"/>
    <row r="977" s="30" customFormat="1" x14ac:dyDescent="0.2"/>
    <row r="978" s="30" customFormat="1" x14ac:dyDescent="0.2"/>
    <row r="979" s="30" customFormat="1" x14ac:dyDescent="0.2"/>
    <row r="980" s="30" customFormat="1" x14ac:dyDescent="0.2"/>
    <row r="981" s="30" customFormat="1" x14ac:dyDescent="0.2"/>
    <row r="982" s="30" customFormat="1" x14ac:dyDescent="0.2"/>
    <row r="983" s="30" customFormat="1" x14ac:dyDescent="0.2"/>
    <row r="984" s="30" customFormat="1" x14ac:dyDescent="0.2"/>
    <row r="985" s="30" customFormat="1" x14ac:dyDescent="0.2"/>
    <row r="986" s="30" customFormat="1" x14ac:dyDescent="0.2"/>
    <row r="987" s="30" customFormat="1" x14ac:dyDescent="0.2"/>
    <row r="988" s="30" customFormat="1" x14ac:dyDescent="0.2"/>
    <row r="989" s="30" customFormat="1" x14ac:dyDescent="0.2"/>
    <row r="990" s="30" customFormat="1" x14ac:dyDescent="0.2"/>
    <row r="991" s="30" customFormat="1" x14ac:dyDescent="0.2"/>
    <row r="992" s="30" customFormat="1" x14ac:dyDescent="0.2"/>
    <row r="993" s="30" customFormat="1" x14ac:dyDescent="0.2"/>
    <row r="994" s="30" customFormat="1" x14ac:dyDescent="0.2"/>
    <row r="995" s="30" customFormat="1" x14ac:dyDescent="0.2"/>
    <row r="996" s="30" customFormat="1" x14ac:dyDescent="0.2"/>
    <row r="997" s="30" customFormat="1" x14ac:dyDescent="0.2"/>
    <row r="998" s="30" customFormat="1" x14ac:dyDescent="0.2"/>
    <row r="999" s="30" customFormat="1" x14ac:dyDescent="0.2"/>
    <row r="1000" s="30" customFormat="1" x14ac:dyDescent="0.2"/>
    <row r="1001" s="30" customFormat="1" x14ac:dyDescent="0.2"/>
    <row r="1002" s="30" customFormat="1" x14ac:dyDescent="0.2"/>
    <row r="1003" s="30" customFormat="1" x14ac:dyDescent="0.2"/>
    <row r="1004" s="30" customFormat="1" x14ac:dyDescent="0.2"/>
    <row r="1005" s="30" customFormat="1" x14ac:dyDescent="0.2"/>
    <row r="1006" s="30" customFormat="1" x14ac:dyDescent="0.2"/>
    <row r="1007" s="30" customFormat="1" x14ac:dyDescent="0.2"/>
    <row r="1008" s="30" customFormat="1" x14ac:dyDescent="0.2"/>
    <row r="1009" s="30" customFormat="1" x14ac:dyDescent="0.2"/>
    <row r="1010" s="30" customFormat="1" x14ac:dyDescent="0.2"/>
    <row r="1011" s="30" customFormat="1" x14ac:dyDescent="0.2"/>
    <row r="1012" s="30" customFormat="1" x14ac:dyDescent="0.2"/>
    <row r="1013" s="30" customFormat="1" x14ac:dyDescent="0.2"/>
    <row r="1014" s="30" customFormat="1" x14ac:dyDescent="0.2"/>
    <row r="1015" s="30" customFormat="1" x14ac:dyDescent="0.2"/>
    <row r="1016" s="30" customFormat="1" x14ac:dyDescent="0.2"/>
    <row r="1017" s="30" customFormat="1" x14ac:dyDescent="0.2"/>
    <row r="1018" s="30" customFormat="1" x14ac:dyDescent="0.2"/>
    <row r="1019" s="30" customFormat="1" x14ac:dyDescent="0.2"/>
    <row r="1020" s="30" customFormat="1" x14ac:dyDescent="0.2"/>
    <row r="1021" s="30" customFormat="1" x14ac:dyDescent="0.2"/>
    <row r="1022" s="30" customFormat="1" x14ac:dyDescent="0.2"/>
    <row r="1023" s="30" customFormat="1" x14ac:dyDescent="0.2"/>
    <row r="1024" s="30" customFormat="1" x14ac:dyDescent="0.2"/>
    <row r="1025" s="30" customFormat="1" x14ac:dyDescent="0.2"/>
    <row r="1026" s="30" customFormat="1" x14ac:dyDescent="0.2"/>
    <row r="1027" s="30" customFormat="1" x14ac:dyDescent="0.2"/>
    <row r="1028" s="30" customFormat="1" x14ac:dyDescent="0.2"/>
    <row r="1029" s="30" customFormat="1" x14ac:dyDescent="0.2"/>
    <row r="1030" s="30" customFormat="1" x14ac:dyDescent="0.2"/>
    <row r="1031" s="30" customFormat="1" x14ac:dyDescent="0.2"/>
    <row r="1032" s="30" customFormat="1" x14ac:dyDescent="0.2"/>
    <row r="1033" s="30" customFormat="1" x14ac:dyDescent="0.2"/>
    <row r="1034" s="30" customFormat="1" x14ac:dyDescent="0.2"/>
    <row r="1035" s="30" customFormat="1" x14ac:dyDescent="0.2"/>
    <row r="1036" s="30" customFormat="1" x14ac:dyDescent="0.2"/>
    <row r="1037" s="30" customFormat="1" x14ac:dyDescent="0.2"/>
    <row r="1038" s="30" customFormat="1" x14ac:dyDescent="0.2"/>
    <row r="1039" s="30" customFormat="1" x14ac:dyDescent="0.2"/>
    <row r="1040" s="30" customFormat="1" x14ac:dyDescent="0.2"/>
    <row r="1041" s="30" customFormat="1" x14ac:dyDescent="0.2"/>
    <row r="1042" s="30" customFormat="1" x14ac:dyDescent="0.2"/>
    <row r="1043" s="30" customFormat="1" x14ac:dyDescent="0.2"/>
    <row r="1044" s="30" customFormat="1" x14ac:dyDescent="0.2"/>
    <row r="1045" s="30" customFormat="1" x14ac:dyDescent="0.2"/>
    <row r="1046" s="30" customFormat="1" x14ac:dyDescent="0.2"/>
    <row r="1047" s="30" customFormat="1" x14ac:dyDescent="0.2"/>
    <row r="1048" s="30" customFormat="1" x14ac:dyDescent="0.2"/>
    <row r="1049" s="30" customFormat="1" x14ac:dyDescent="0.2"/>
    <row r="1050" s="30" customFormat="1" x14ac:dyDescent="0.2"/>
    <row r="1051" s="30" customFormat="1" x14ac:dyDescent="0.2"/>
    <row r="1052" s="30" customFormat="1" x14ac:dyDescent="0.2"/>
    <row r="1053" s="30" customFormat="1" x14ac:dyDescent="0.2"/>
    <row r="1054" s="30" customFormat="1" x14ac:dyDescent="0.2"/>
    <row r="1055" s="30" customFormat="1" x14ac:dyDescent="0.2"/>
    <row r="1056" s="30" customFormat="1" x14ac:dyDescent="0.2"/>
    <row r="1057" s="30" customFormat="1" x14ac:dyDescent="0.2"/>
    <row r="1058" s="30" customFormat="1" x14ac:dyDescent="0.2"/>
    <row r="1059" s="30" customFormat="1" x14ac:dyDescent="0.2"/>
    <row r="1060" s="30" customFormat="1" x14ac:dyDescent="0.2"/>
    <row r="1061" s="30" customFormat="1" x14ac:dyDescent="0.2"/>
    <row r="1062" s="30" customFormat="1" x14ac:dyDescent="0.2"/>
    <row r="1063" s="30" customFormat="1" x14ac:dyDescent="0.2"/>
    <row r="1064" s="30" customFormat="1" x14ac:dyDescent="0.2"/>
    <row r="1065" s="30" customFormat="1" x14ac:dyDescent="0.2"/>
    <row r="1066" s="30" customFormat="1" x14ac:dyDescent="0.2"/>
    <row r="1067" s="30" customFormat="1" x14ac:dyDescent="0.2"/>
    <row r="1068" s="30" customFormat="1" x14ac:dyDescent="0.2"/>
    <row r="1069" s="30" customFormat="1" x14ac:dyDescent="0.2"/>
    <row r="1070" s="30" customFormat="1" x14ac:dyDescent="0.2"/>
    <row r="1071" s="30" customFormat="1" x14ac:dyDescent="0.2"/>
    <row r="1072" s="30" customFormat="1" x14ac:dyDescent="0.2"/>
    <row r="1073" s="30" customFormat="1" x14ac:dyDescent="0.2"/>
    <row r="1074" s="30" customFormat="1" x14ac:dyDescent="0.2"/>
    <row r="1075" s="30" customFormat="1" x14ac:dyDescent="0.2"/>
    <row r="1076" s="30" customFormat="1" x14ac:dyDescent="0.2"/>
    <row r="1077" s="30" customFormat="1" x14ac:dyDescent="0.2"/>
    <row r="1078" s="30" customFormat="1" x14ac:dyDescent="0.2"/>
    <row r="1079" s="30" customFormat="1" x14ac:dyDescent="0.2"/>
    <row r="1080" s="30" customFormat="1" x14ac:dyDescent="0.2"/>
    <row r="1081" s="30" customFormat="1" x14ac:dyDescent="0.2"/>
    <row r="1082" s="30" customFormat="1" x14ac:dyDescent="0.2"/>
    <row r="1083" s="30" customFormat="1" x14ac:dyDescent="0.2"/>
    <row r="1084" s="30" customFormat="1" x14ac:dyDescent="0.2"/>
    <row r="1085" s="30" customFormat="1" x14ac:dyDescent="0.2"/>
    <row r="1086" s="30" customFormat="1" x14ac:dyDescent="0.2"/>
    <row r="1087" s="30" customFormat="1" x14ac:dyDescent="0.2"/>
    <row r="1088" s="30" customFormat="1" x14ac:dyDescent="0.2"/>
    <row r="1089" s="30" customFormat="1" x14ac:dyDescent="0.2"/>
    <row r="1090" s="30" customFormat="1" x14ac:dyDescent="0.2"/>
    <row r="1091" s="30" customFormat="1" x14ac:dyDescent="0.2"/>
    <row r="1092" s="30" customFormat="1" x14ac:dyDescent="0.2"/>
    <row r="1093" s="30" customFormat="1" x14ac:dyDescent="0.2"/>
    <row r="1094" s="30" customFormat="1" x14ac:dyDescent="0.2"/>
    <row r="1095" s="30" customFormat="1" x14ac:dyDescent="0.2"/>
    <row r="1096" s="30" customFormat="1" x14ac:dyDescent="0.2"/>
    <row r="1097" s="30" customFormat="1" x14ac:dyDescent="0.2"/>
    <row r="1098" s="30" customFormat="1" x14ac:dyDescent="0.2"/>
    <row r="1099" s="30" customFormat="1" x14ac:dyDescent="0.2"/>
    <row r="1100" s="30" customFormat="1" x14ac:dyDescent="0.2"/>
    <row r="1101" s="30" customFormat="1" x14ac:dyDescent="0.2"/>
    <row r="1102" s="30" customFormat="1" x14ac:dyDescent="0.2"/>
    <row r="1103" s="30" customFormat="1" x14ac:dyDescent="0.2"/>
    <row r="1104" s="30" customFormat="1" x14ac:dyDescent="0.2"/>
    <row r="1105" s="30" customFormat="1" x14ac:dyDescent="0.2"/>
    <row r="1106" s="30" customFormat="1" x14ac:dyDescent="0.2"/>
    <row r="1107" s="30" customFormat="1" x14ac:dyDescent="0.2"/>
    <row r="1108" s="30" customFormat="1" x14ac:dyDescent="0.2"/>
    <row r="1109" s="30" customFormat="1" x14ac:dyDescent="0.2"/>
    <row r="1110" s="30" customFormat="1" x14ac:dyDescent="0.2"/>
    <row r="1111" s="30" customFormat="1" x14ac:dyDescent="0.2"/>
    <row r="1112" s="30" customFormat="1" x14ac:dyDescent="0.2"/>
    <row r="1113" s="30" customFormat="1" x14ac:dyDescent="0.2"/>
    <row r="1114" s="30" customFormat="1" x14ac:dyDescent="0.2"/>
    <row r="1115" s="30" customFormat="1" x14ac:dyDescent="0.2"/>
    <row r="1116" s="30" customFormat="1" x14ac:dyDescent="0.2"/>
    <row r="1117" s="30" customFormat="1" x14ac:dyDescent="0.2"/>
    <row r="1118" s="30" customFormat="1" x14ac:dyDescent="0.2"/>
    <row r="1119" s="30" customFormat="1" x14ac:dyDescent="0.2"/>
    <row r="1120" s="30" customFormat="1" x14ac:dyDescent="0.2"/>
    <row r="1121" s="30" customFormat="1" x14ac:dyDescent="0.2"/>
    <row r="1122" s="30" customFormat="1" x14ac:dyDescent="0.2"/>
    <row r="1123" s="30" customFormat="1" x14ac:dyDescent="0.2"/>
    <row r="1124" s="30" customFormat="1" x14ac:dyDescent="0.2"/>
    <row r="1125" s="30" customFormat="1" x14ac:dyDescent="0.2"/>
    <row r="1126" s="30" customFormat="1" x14ac:dyDescent="0.2"/>
    <row r="1127" s="30" customFormat="1" x14ac:dyDescent="0.2"/>
    <row r="1128" s="30" customFormat="1" x14ac:dyDescent="0.2"/>
    <row r="1129" s="30" customFormat="1" x14ac:dyDescent="0.2"/>
    <row r="1130" s="30" customFormat="1" x14ac:dyDescent="0.2"/>
    <row r="1131" s="30" customFormat="1" x14ac:dyDescent="0.2"/>
    <row r="1132" s="30" customFormat="1" x14ac:dyDescent="0.2"/>
    <row r="1133" s="30" customFormat="1" x14ac:dyDescent="0.2"/>
    <row r="1134" s="30" customFormat="1" x14ac:dyDescent="0.2"/>
    <row r="1135" s="30" customFormat="1" x14ac:dyDescent="0.2"/>
    <row r="1136" s="30" customFormat="1" x14ac:dyDescent="0.2"/>
    <row r="1137" s="30" customFormat="1" x14ac:dyDescent="0.2"/>
    <row r="1138" s="30" customFormat="1" x14ac:dyDescent="0.2"/>
    <row r="1139" s="30" customFormat="1" x14ac:dyDescent="0.2"/>
    <row r="1140" s="30" customFormat="1" x14ac:dyDescent="0.2"/>
    <row r="1141" s="30" customFormat="1" x14ac:dyDescent="0.2"/>
    <row r="1142" s="30" customFormat="1" x14ac:dyDescent="0.2"/>
    <row r="1143" s="30" customFormat="1" x14ac:dyDescent="0.2"/>
    <row r="1144" s="30" customFormat="1" x14ac:dyDescent="0.2"/>
    <row r="1145" s="30" customFormat="1" x14ac:dyDescent="0.2"/>
    <row r="1146" s="30" customFormat="1" x14ac:dyDescent="0.2"/>
    <row r="1147" s="30" customFormat="1" x14ac:dyDescent="0.2"/>
    <row r="1148" s="30" customFormat="1" x14ac:dyDescent="0.2"/>
    <row r="1149" s="30" customFormat="1" x14ac:dyDescent="0.2"/>
    <row r="1150" s="30" customFormat="1" x14ac:dyDescent="0.2"/>
    <row r="1151" s="30" customFormat="1" x14ac:dyDescent="0.2"/>
    <row r="1152" s="30" customFormat="1" x14ac:dyDescent="0.2"/>
    <row r="1153" s="30" customFormat="1" x14ac:dyDescent="0.2"/>
    <row r="1154" s="30" customFormat="1" x14ac:dyDescent="0.2"/>
    <row r="1155" s="30" customFormat="1" x14ac:dyDescent="0.2"/>
    <row r="1156" s="30" customFormat="1" x14ac:dyDescent="0.2"/>
    <row r="1157" s="30" customFormat="1" x14ac:dyDescent="0.2"/>
    <row r="1158" s="30" customFormat="1" x14ac:dyDescent="0.2"/>
    <row r="1159" s="30" customFormat="1" x14ac:dyDescent="0.2"/>
    <row r="1160" s="30" customFormat="1" x14ac:dyDescent="0.2"/>
    <row r="1161" s="30" customFormat="1" x14ac:dyDescent="0.2"/>
    <row r="1162" s="30" customFormat="1" x14ac:dyDescent="0.2"/>
    <row r="1163" s="30" customFormat="1" x14ac:dyDescent="0.2"/>
    <row r="1164" s="30" customFormat="1" x14ac:dyDescent="0.2"/>
    <row r="1165" s="30" customFormat="1" x14ac:dyDescent="0.2"/>
    <row r="1166" s="30" customFormat="1" x14ac:dyDescent="0.2"/>
    <row r="1167" s="30" customFormat="1" x14ac:dyDescent="0.2"/>
    <row r="1168" s="30" customFormat="1" x14ac:dyDescent="0.2"/>
    <row r="1169" s="30" customFormat="1" x14ac:dyDescent="0.2"/>
    <row r="1170" s="30" customFormat="1" x14ac:dyDescent="0.2"/>
    <row r="1171" s="30" customFormat="1" x14ac:dyDescent="0.2"/>
    <row r="1172" s="30" customFormat="1" x14ac:dyDescent="0.2"/>
    <row r="1173" s="30" customFormat="1" x14ac:dyDescent="0.2"/>
    <row r="1174" s="30" customFormat="1" x14ac:dyDescent="0.2"/>
    <row r="1175" s="30" customFormat="1" x14ac:dyDescent="0.2"/>
    <row r="1176" s="30" customFormat="1" x14ac:dyDescent="0.2"/>
    <row r="1177" s="30" customFormat="1" x14ac:dyDescent="0.2"/>
    <row r="1178" s="30" customFormat="1" x14ac:dyDescent="0.2"/>
    <row r="1179" s="30" customFormat="1" x14ac:dyDescent="0.2"/>
    <row r="1180" s="30" customFormat="1" x14ac:dyDescent="0.2"/>
    <row r="1181" s="30" customFormat="1" x14ac:dyDescent="0.2"/>
    <row r="1182" s="30" customFormat="1" x14ac:dyDescent="0.2"/>
    <row r="1183" s="30" customFormat="1" x14ac:dyDescent="0.2"/>
    <row r="1184" s="30" customFormat="1" x14ac:dyDescent="0.2"/>
    <row r="1185" s="30" customFormat="1" x14ac:dyDescent="0.2"/>
    <row r="1186" s="30" customFormat="1" x14ac:dyDescent="0.2"/>
    <row r="1187" s="30" customFormat="1" x14ac:dyDescent="0.2"/>
    <row r="1188" s="30" customFormat="1" x14ac:dyDescent="0.2"/>
    <row r="1189" s="30" customFormat="1" x14ac:dyDescent="0.2"/>
    <row r="1190" s="30" customFormat="1" x14ac:dyDescent="0.2"/>
    <row r="1191" s="30" customFormat="1" x14ac:dyDescent="0.2"/>
    <row r="1192" s="30" customFormat="1" x14ac:dyDescent="0.2"/>
    <row r="1193" s="30" customFormat="1" x14ac:dyDescent="0.2"/>
    <row r="1194" s="30" customFormat="1" x14ac:dyDescent="0.2"/>
    <row r="1195" s="30" customFormat="1" x14ac:dyDescent="0.2"/>
    <row r="1196" s="30" customFormat="1" x14ac:dyDescent="0.2"/>
    <row r="1197" s="30" customFormat="1" x14ac:dyDescent="0.2"/>
    <row r="1198" s="30" customFormat="1" x14ac:dyDescent="0.2"/>
    <row r="1199" s="30" customFormat="1" x14ac:dyDescent="0.2"/>
    <row r="1200" s="30" customFormat="1" x14ac:dyDescent="0.2"/>
    <row r="1201" s="30" customFormat="1" x14ac:dyDescent="0.2"/>
    <row r="1202" s="30" customFormat="1" x14ac:dyDescent="0.2"/>
    <row r="1203" s="30" customFormat="1" x14ac:dyDescent="0.2"/>
    <row r="1204" s="30" customFormat="1" x14ac:dyDescent="0.2"/>
    <row r="1205" s="30" customFormat="1" x14ac:dyDescent="0.2"/>
  </sheetData>
  <hyperlinks>
    <hyperlink ref="A1" location="Overview!A1" display="Back to Overview"/>
  </hyperlinks>
  <pageMargins left="0.74803149606299213" right="0.74803149606299213" top="0.98425196850393704" bottom="0.98425196850393704" header="0.51181102362204722" footer="0.51181102362204722"/>
  <pageSetup paperSize="9" scale="47" fitToHeight="0" orientation="portrait" r:id="rId1"/>
  <headerFooter differentFirst="1" scaleWithDoc="0">
    <firstHeader>&amp;LSSC TPP Unit Rate Lookup Table</first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EX24"/>
  <sheetViews>
    <sheetView zoomScaleNormal="100" workbookViewId="0">
      <selection activeCell="B10" sqref="B10"/>
    </sheetView>
  </sheetViews>
  <sheetFormatPr defaultColWidth="9.28515625" defaultRowHeight="12.75" x14ac:dyDescent="0.2"/>
  <cols>
    <col min="1" max="1" width="2.42578125" style="141" customWidth="1"/>
    <col min="2" max="2" width="33.7109375" style="141" customWidth="1"/>
    <col min="3" max="4" width="14.28515625" style="141" customWidth="1"/>
    <col min="5" max="9" width="12.28515625" style="141" customWidth="1"/>
    <col min="10" max="10" width="5.5703125" style="141" customWidth="1"/>
    <col min="11" max="11" width="5.28515625" style="141" customWidth="1"/>
    <col min="12" max="12" width="35.28515625" style="141" customWidth="1"/>
    <col min="13" max="20" width="11.7109375" style="141" customWidth="1"/>
    <col min="21" max="27" width="9.28515625" style="141"/>
    <col min="28" max="28" width="25" style="141" bestFit="1" customWidth="1"/>
    <col min="29" max="29" width="14.5703125" style="141" bestFit="1" customWidth="1"/>
    <col min="30" max="36" width="9.28515625" style="141"/>
    <col min="37" max="37" width="8.7109375" style="30" customWidth="1"/>
    <col min="38" max="16384" width="9.28515625" style="141"/>
  </cols>
  <sheetData>
    <row r="1" spans="1:154" x14ac:dyDescent="0.2">
      <c r="B1" s="82" t="s">
        <v>19</v>
      </c>
      <c r="J1" s="142"/>
      <c r="K1" s="142"/>
      <c r="L1" s="142"/>
      <c r="M1" s="142"/>
      <c r="N1" s="142"/>
      <c r="O1" s="142"/>
      <c r="P1" s="142"/>
      <c r="Q1" s="142"/>
      <c r="R1" s="142"/>
      <c r="S1" s="142"/>
      <c r="T1" s="142"/>
      <c r="U1" s="142"/>
      <c r="V1" s="142"/>
      <c r="W1" s="142"/>
      <c r="X1" s="142"/>
      <c r="Y1" s="142"/>
      <c r="Z1" s="142"/>
      <c r="AA1" s="142"/>
      <c r="AJ1" s="142"/>
      <c r="AL1" s="142"/>
      <c r="AM1" s="142"/>
      <c r="AN1" s="142"/>
      <c r="AO1" s="142"/>
      <c r="AP1" s="142"/>
      <c r="AQ1" s="142"/>
      <c r="AR1" s="142"/>
      <c r="AS1" s="142"/>
      <c r="AT1" s="142"/>
      <c r="AU1" s="142"/>
      <c r="AV1" s="142"/>
      <c r="AW1" s="142"/>
      <c r="AX1" s="142"/>
      <c r="AY1" s="142"/>
      <c r="AZ1" s="142"/>
      <c r="BA1" s="142"/>
      <c r="BB1" s="142"/>
      <c r="BC1" s="142"/>
      <c r="BD1" s="142"/>
      <c r="BE1" s="142"/>
      <c r="BF1" s="142"/>
      <c r="BG1" s="142"/>
      <c r="BH1" s="142"/>
      <c r="BI1" s="142"/>
      <c r="BJ1" s="142"/>
      <c r="BK1" s="142"/>
      <c r="BL1" s="142"/>
      <c r="BM1" s="142"/>
      <c r="BN1" s="142"/>
      <c r="BO1" s="142"/>
      <c r="BP1" s="142"/>
      <c r="BQ1" s="142"/>
      <c r="BR1" s="142"/>
      <c r="BS1" s="142"/>
      <c r="BT1" s="142"/>
      <c r="BU1" s="142"/>
      <c r="BV1" s="142"/>
      <c r="BW1" s="142"/>
      <c r="BX1" s="142"/>
      <c r="BY1" s="142"/>
      <c r="BZ1" s="142"/>
      <c r="CA1" s="142"/>
      <c r="CB1" s="142"/>
      <c r="CC1" s="142"/>
      <c r="CD1" s="142"/>
      <c r="CE1" s="142"/>
      <c r="CF1" s="142"/>
      <c r="CG1" s="142"/>
      <c r="CH1" s="142"/>
      <c r="CI1" s="142"/>
      <c r="CJ1" s="142"/>
      <c r="CK1" s="142"/>
      <c r="CL1" s="142"/>
      <c r="CM1" s="142"/>
      <c r="CN1" s="142"/>
      <c r="CO1" s="142"/>
      <c r="CP1" s="142"/>
      <c r="CQ1" s="142"/>
      <c r="CR1" s="142"/>
      <c r="CS1" s="142"/>
      <c r="CT1" s="142"/>
      <c r="CU1" s="142"/>
      <c r="CV1" s="142"/>
      <c r="CW1" s="142"/>
      <c r="CX1" s="142"/>
      <c r="CY1" s="142"/>
      <c r="CZ1" s="142"/>
      <c r="DA1" s="142"/>
      <c r="DB1" s="142"/>
      <c r="DC1" s="142"/>
      <c r="DD1" s="142"/>
      <c r="DE1" s="142"/>
      <c r="DF1" s="142"/>
      <c r="DG1" s="142"/>
      <c r="DH1" s="142"/>
      <c r="DI1" s="142"/>
      <c r="DJ1" s="142"/>
      <c r="DK1" s="142"/>
      <c r="DL1" s="142"/>
      <c r="DM1" s="142"/>
      <c r="DN1" s="142"/>
      <c r="DO1" s="142"/>
      <c r="DP1" s="142"/>
      <c r="DQ1" s="142"/>
      <c r="DR1" s="142"/>
      <c r="DS1" s="142"/>
      <c r="DT1" s="142"/>
      <c r="DU1" s="142"/>
      <c r="DV1" s="142"/>
      <c r="DW1" s="142"/>
      <c r="DX1" s="142"/>
      <c r="DY1" s="142"/>
      <c r="DZ1" s="142"/>
      <c r="EA1" s="142"/>
      <c r="EB1" s="142"/>
      <c r="EC1" s="142"/>
      <c r="ED1" s="142"/>
      <c r="EE1" s="142"/>
      <c r="EF1" s="142"/>
      <c r="EG1" s="142"/>
      <c r="EH1" s="142"/>
      <c r="EI1" s="142"/>
      <c r="EJ1" s="142"/>
      <c r="EK1" s="142"/>
      <c r="EL1" s="142"/>
      <c r="EM1" s="142"/>
      <c r="EN1" s="142"/>
      <c r="EO1" s="142"/>
      <c r="EP1" s="142"/>
      <c r="EQ1" s="142"/>
      <c r="ER1" s="142"/>
      <c r="ES1" s="142"/>
      <c r="ET1" s="142"/>
      <c r="EU1" s="142"/>
      <c r="EV1" s="142"/>
      <c r="EW1" s="142"/>
      <c r="EX1" s="142"/>
    </row>
    <row r="2" spans="1:154" s="143" customFormat="1" ht="21.75" customHeight="1" x14ac:dyDescent="0.2">
      <c r="B2" s="241" t="str">
        <f>Overview!B4&amp; " - Effective from "&amp;Overview!D4&amp;" - "&amp;Overview!E4</f>
        <v>Energy Assets Networks Limited - GSP_M - Effective from 1 April 2021 - Final</v>
      </c>
      <c r="C2" s="242"/>
      <c r="D2" s="242"/>
      <c r="E2" s="242"/>
      <c r="F2" s="242"/>
      <c r="G2" s="242"/>
      <c r="H2" s="242"/>
      <c r="I2" s="242"/>
      <c r="J2" s="242"/>
      <c r="K2" s="242"/>
      <c r="L2" s="242"/>
      <c r="M2" s="242"/>
      <c r="N2" s="242"/>
      <c r="O2" s="242"/>
      <c r="P2" s="242"/>
      <c r="Q2" s="242"/>
      <c r="R2" s="242"/>
      <c r="S2" s="242"/>
      <c r="T2" s="243"/>
      <c r="U2" s="142"/>
      <c r="V2" s="142"/>
      <c r="W2" s="142"/>
      <c r="X2" s="142"/>
      <c r="Y2" s="142"/>
      <c r="Z2" s="142"/>
      <c r="AA2" s="142"/>
      <c r="AB2" s="141"/>
      <c r="AC2" s="141"/>
      <c r="AD2" s="141"/>
      <c r="AE2" s="141"/>
      <c r="AF2" s="141"/>
      <c r="AG2" s="141"/>
      <c r="AH2" s="141"/>
      <c r="AI2" s="141"/>
      <c r="AJ2" s="142"/>
      <c r="AL2" s="142"/>
      <c r="AM2" s="142"/>
      <c r="AN2" s="142"/>
      <c r="AO2" s="142"/>
      <c r="AP2" s="142"/>
      <c r="AQ2" s="142"/>
      <c r="AR2" s="142"/>
      <c r="AS2" s="142"/>
      <c r="AT2" s="142"/>
      <c r="AU2" s="142"/>
      <c r="AV2" s="142"/>
      <c r="AW2" s="142"/>
      <c r="AX2" s="142"/>
      <c r="AY2" s="142"/>
      <c r="AZ2" s="142"/>
      <c r="BA2" s="142"/>
      <c r="BB2" s="142"/>
      <c r="BC2" s="142"/>
      <c r="BD2" s="142"/>
      <c r="BE2" s="142"/>
      <c r="BF2" s="142"/>
      <c r="BG2" s="142"/>
      <c r="BH2" s="142"/>
      <c r="BI2" s="142"/>
      <c r="BJ2" s="142"/>
      <c r="BK2" s="142"/>
      <c r="BL2" s="142"/>
      <c r="BM2" s="142"/>
      <c r="BN2" s="142"/>
      <c r="BO2" s="142"/>
      <c r="BP2" s="142"/>
      <c r="BQ2" s="142"/>
      <c r="BR2" s="142"/>
      <c r="BS2" s="142"/>
      <c r="BT2" s="142"/>
      <c r="BU2" s="142"/>
      <c r="BV2" s="142"/>
      <c r="BW2" s="142"/>
      <c r="BX2" s="142"/>
      <c r="BY2" s="142"/>
      <c r="BZ2" s="142"/>
      <c r="CA2" s="142"/>
      <c r="CB2" s="142"/>
      <c r="CC2" s="142"/>
      <c r="CD2" s="142"/>
      <c r="CE2" s="142"/>
      <c r="CF2" s="142"/>
      <c r="CG2" s="142"/>
      <c r="CH2" s="142"/>
      <c r="CI2" s="142"/>
      <c r="CJ2" s="142"/>
      <c r="CK2" s="142"/>
      <c r="CL2" s="142"/>
      <c r="CM2" s="142"/>
      <c r="CN2" s="142"/>
      <c r="CO2" s="142"/>
      <c r="CP2" s="142"/>
      <c r="CQ2" s="142"/>
      <c r="CR2" s="142"/>
      <c r="CS2" s="142"/>
      <c r="CT2" s="142"/>
      <c r="CU2" s="142"/>
      <c r="CV2" s="142"/>
      <c r="CW2" s="142"/>
      <c r="CX2" s="142"/>
      <c r="CY2" s="142"/>
      <c r="CZ2" s="142"/>
      <c r="DA2" s="142"/>
      <c r="DB2" s="142"/>
      <c r="DC2" s="142"/>
      <c r="DD2" s="142"/>
      <c r="DE2" s="142"/>
      <c r="DF2" s="142"/>
      <c r="DG2" s="142"/>
      <c r="DH2" s="142"/>
      <c r="DI2" s="142"/>
      <c r="DJ2" s="142"/>
      <c r="DK2" s="142"/>
      <c r="DL2" s="142"/>
      <c r="DM2" s="142"/>
      <c r="DN2" s="142"/>
      <c r="DO2" s="142"/>
      <c r="DP2" s="142"/>
      <c r="DQ2" s="142"/>
      <c r="DR2" s="142"/>
      <c r="DS2" s="142"/>
      <c r="DT2" s="142"/>
      <c r="DU2" s="142"/>
      <c r="DV2" s="142"/>
      <c r="DW2" s="142"/>
      <c r="DX2" s="142"/>
      <c r="DY2" s="142"/>
      <c r="DZ2" s="142"/>
      <c r="EA2" s="142"/>
      <c r="EB2" s="142"/>
      <c r="EC2" s="142"/>
      <c r="ED2" s="142"/>
      <c r="EE2" s="142"/>
      <c r="EF2" s="142"/>
      <c r="EG2" s="142"/>
      <c r="EH2" s="142"/>
      <c r="EI2" s="142"/>
      <c r="EJ2" s="142"/>
      <c r="EK2" s="142"/>
      <c r="EL2" s="142"/>
      <c r="EM2" s="142"/>
      <c r="EN2" s="142"/>
      <c r="EO2" s="142"/>
      <c r="EP2" s="142"/>
      <c r="EQ2" s="142"/>
      <c r="ER2" s="142"/>
      <c r="ES2" s="142"/>
      <c r="ET2" s="142"/>
      <c r="EU2" s="142"/>
      <c r="EV2" s="142"/>
      <c r="EW2" s="142"/>
      <c r="EX2" s="142"/>
    </row>
    <row r="3" spans="1:154" s="144" customFormat="1" ht="9" customHeight="1" x14ac:dyDescent="0.2">
      <c r="A3" s="88"/>
      <c r="B3" s="88"/>
      <c r="C3" s="88"/>
      <c r="D3" s="88"/>
      <c r="E3" s="88"/>
      <c r="F3" s="88"/>
      <c r="G3" s="88"/>
      <c r="H3" s="88"/>
      <c r="I3" s="88"/>
      <c r="J3" s="88"/>
      <c r="K3" s="88"/>
      <c r="L3" s="142"/>
      <c r="M3" s="142"/>
      <c r="N3" s="142"/>
      <c r="O3" s="142"/>
      <c r="P3" s="142"/>
      <c r="Q3" s="142"/>
      <c r="R3" s="142"/>
      <c r="S3" s="142"/>
      <c r="T3" s="142"/>
      <c r="U3" s="142"/>
      <c r="V3" s="142"/>
      <c r="W3" s="142"/>
      <c r="X3" s="142"/>
      <c r="Y3" s="142"/>
      <c r="Z3" s="142"/>
      <c r="AA3" s="142"/>
      <c r="AB3" s="141"/>
      <c r="AC3" s="141"/>
      <c r="AD3" s="141"/>
      <c r="AE3" s="141"/>
      <c r="AF3" s="141"/>
      <c r="AG3" s="141"/>
      <c r="AH3" s="141"/>
      <c r="AI3" s="141"/>
      <c r="AJ3" s="142"/>
      <c r="AL3" s="142"/>
      <c r="AM3" s="142"/>
      <c r="AN3" s="142"/>
      <c r="AO3" s="142"/>
      <c r="AP3" s="142"/>
      <c r="AQ3" s="142"/>
      <c r="AR3" s="142"/>
      <c r="AS3" s="142"/>
      <c r="AT3" s="142"/>
      <c r="AU3" s="142"/>
      <c r="AV3" s="142"/>
      <c r="AW3" s="142"/>
      <c r="AX3" s="142"/>
      <c r="AY3" s="142"/>
      <c r="AZ3" s="142"/>
      <c r="BA3" s="142"/>
      <c r="BB3" s="142"/>
      <c r="BC3" s="142"/>
      <c r="BD3" s="142"/>
      <c r="BE3" s="142"/>
      <c r="BF3" s="142"/>
      <c r="BG3" s="142"/>
      <c r="BH3" s="142"/>
      <c r="BI3" s="142"/>
      <c r="BJ3" s="142"/>
      <c r="BK3" s="142"/>
      <c r="BL3" s="142"/>
      <c r="BM3" s="142"/>
      <c r="BN3" s="142"/>
      <c r="BO3" s="142"/>
      <c r="BP3" s="142"/>
      <c r="BQ3" s="142"/>
      <c r="BR3" s="142"/>
      <c r="BS3" s="142"/>
      <c r="BT3" s="142"/>
      <c r="BU3" s="142"/>
      <c r="BV3" s="142"/>
      <c r="BW3" s="142"/>
      <c r="BX3" s="142"/>
      <c r="BY3" s="142"/>
      <c r="BZ3" s="142"/>
      <c r="CA3" s="142"/>
      <c r="CB3" s="142"/>
      <c r="CC3" s="142"/>
      <c r="CD3" s="142"/>
      <c r="CE3" s="142"/>
      <c r="CF3" s="142"/>
      <c r="CG3" s="142"/>
      <c r="CH3" s="142"/>
      <c r="CI3" s="142"/>
      <c r="CJ3" s="142"/>
      <c r="CK3" s="142"/>
      <c r="CL3" s="142"/>
      <c r="CM3" s="142"/>
      <c r="CN3" s="142"/>
      <c r="CO3" s="142"/>
      <c r="CP3" s="142"/>
      <c r="CQ3" s="142"/>
      <c r="CR3" s="142"/>
      <c r="CS3" s="142"/>
      <c r="CT3" s="142"/>
      <c r="CU3" s="142"/>
      <c r="CV3" s="142"/>
      <c r="CW3" s="142"/>
      <c r="CX3" s="142"/>
      <c r="CY3" s="142"/>
      <c r="CZ3" s="142"/>
      <c r="DA3" s="142"/>
      <c r="DB3" s="142"/>
      <c r="DC3" s="142"/>
      <c r="DD3" s="142"/>
      <c r="DE3" s="142"/>
      <c r="DF3" s="142"/>
      <c r="DG3" s="142"/>
      <c r="DH3" s="142"/>
      <c r="DI3" s="142"/>
      <c r="DJ3" s="142"/>
      <c r="DK3" s="142"/>
      <c r="DL3" s="142"/>
      <c r="DM3" s="142"/>
      <c r="DN3" s="142"/>
      <c r="DO3" s="142"/>
      <c r="DP3" s="142"/>
      <c r="DQ3" s="142"/>
      <c r="DR3" s="142"/>
      <c r="DS3" s="142"/>
      <c r="DT3" s="142"/>
      <c r="DU3" s="142"/>
      <c r="DV3" s="142"/>
      <c r="DW3" s="142"/>
      <c r="DX3" s="142"/>
      <c r="DY3" s="142"/>
      <c r="DZ3" s="142"/>
      <c r="EA3" s="142"/>
      <c r="EB3" s="142"/>
      <c r="EC3" s="142"/>
      <c r="ED3" s="142"/>
      <c r="EE3" s="142"/>
      <c r="EF3" s="142"/>
      <c r="EG3" s="142"/>
      <c r="EH3" s="142"/>
      <c r="EI3" s="142"/>
      <c r="EJ3" s="142"/>
      <c r="EK3" s="142"/>
      <c r="EL3" s="142"/>
      <c r="EM3" s="142"/>
      <c r="EN3" s="142"/>
      <c r="EO3" s="142"/>
      <c r="EP3" s="142"/>
      <c r="EQ3" s="142"/>
      <c r="ER3" s="142"/>
      <c r="ES3" s="142"/>
      <c r="ET3" s="142"/>
      <c r="EU3" s="142"/>
      <c r="EV3" s="142"/>
      <c r="EW3" s="142"/>
      <c r="EX3" s="142"/>
    </row>
    <row r="4" spans="1:154" ht="26.25" customHeight="1" x14ac:dyDescent="0.2">
      <c r="B4" s="244" t="s">
        <v>529</v>
      </c>
      <c r="C4" s="245"/>
      <c r="D4" s="245"/>
      <c r="E4" s="245"/>
      <c r="F4" s="245"/>
      <c r="G4" s="245"/>
      <c r="H4" s="245"/>
      <c r="I4" s="246"/>
      <c r="L4" s="244" t="s">
        <v>530</v>
      </c>
      <c r="M4" s="245"/>
      <c r="N4" s="245"/>
      <c r="O4" s="245"/>
      <c r="P4" s="245"/>
      <c r="Q4" s="245"/>
      <c r="R4" s="245"/>
      <c r="S4" s="245"/>
      <c r="T4" s="246"/>
    </row>
    <row r="5" spans="1:154" ht="18" customHeight="1" x14ac:dyDescent="0.2">
      <c r="B5" s="237" t="s">
        <v>331</v>
      </c>
      <c r="C5" s="237"/>
      <c r="D5" s="237"/>
      <c r="E5" s="237"/>
      <c r="F5" s="237"/>
      <c r="G5" s="237"/>
      <c r="H5" s="237"/>
      <c r="I5" s="237"/>
      <c r="L5" s="237" t="s">
        <v>333</v>
      </c>
      <c r="M5" s="237"/>
      <c r="N5" s="237"/>
      <c r="O5" s="237"/>
      <c r="P5" s="237"/>
      <c r="Q5" s="237"/>
      <c r="R5" s="237"/>
      <c r="S5" s="237"/>
      <c r="T5" s="237"/>
    </row>
    <row r="6" spans="1:154" s="145" customFormat="1" ht="27.75" customHeight="1" x14ac:dyDescent="0.2">
      <c r="B6" s="247" t="s">
        <v>337</v>
      </c>
      <c r="C6" s="247"/>
      <c r="D6" s="247"/>
      <c r="E6" s="247"/>
      <c r="F6" s="247"/>
      <c r="G6" s="247"/>
      <c r="H6" s="247"/>
      <c r="I6" s="247"/>
      <c r="L6" s="247" t="s">
        <v>338</v>
      </c>
      <c r="M6" s="247"/>
      <c r="N6" s="247"/>
      <c r="O6" s="247"/>
      <c r="P6" s="247"/>
      <c r="Q6" s="247"/>
      <c r="R6" s="247"/>
      <c r="S6" s="247"/>
      <c r="T6" s="247"/>
      <c r="AB6" s="141"/>
      <c r="AC6" s="141"/>
      <c r="AD6" s="141"/>
      <c r="AE6" s="141"/>
      <c r="AF6" s="141"/>
      <c r="AG6" s="141"/>
      <c r="AH6" s="141"/>
      <c r="AI6" s="141"/>
    </row>
    <row r="7" spans="1:154" ht="18" customHeight="1" x14ac:dyDescent="0.2">
      <c r="B7" s="237" t="s">
        <v>332</v>
      </c>
      <c r="C7" s="237"/>
      <c r="D7" s="237"/>
      <c r="E7" s="237"/>
      <c r="F7" s="237"/>
      <c r="G7" s="237"/>
      <c r="H7" s="237"/>
      <c r="I7" s="237"/>
      <c r="L7" s="237" t="s">
        <v>334</v>
      </c>
      <c r="M7" s="237"/>
      <c r="N7" s="237"/>
      <c r="O7" s="237"/>
      <c r="P7" s="237"/>
      <c r="Q7" s="237"/>
      <c r="R7" s="237"/>
      <c r="S7" s="237"/>
      <c r="T7" s="237"/>
    </row>
    <row r="8" spans="1:154" ht="8.25" customHeight="1" x14ac:dyDescent="0.2"/>
    <row r="9" spans="1:154" ht="72" customHeight="1" x14ac:dyDescent="0.2">
      <c r="B9" s="146" t="s">
        <v>335</v>
      </c>
      <c r="C9" s="89" t="str">
        <f>'Annex 1 LV, HV and UMS charges'!D11</f>
        <v>Red/black unit charge
p/kWh</v>
      </c>
      <c r="D9" s="89" t="str">
        <f>'Annex 1 LV, HV and UMS charges'!E11</f>
        <v>Amber/yellow unit charge
p/kWh</v>
      </c>
      <c r="E9" s="89" t="str">
        <f>'Annex 1 LV, HV and UMS charges'!F11</f>
        <v>Green unit charge
p/kWh</v>
      </c>
      <c r="F9" s="89" t="str">
        <f>'Annex 1 LV, HV and UMS charges'!G11</f>
        <v>Fixed charge p/MPAN/day</v>
      </c>
      <c r="G9" s="89" t="str">
        <f>'Annex 1 LV, HV and UMS charges'!H11</f>
        <v>Capacity charge p/kVA/day</v>
      </c>
      <c r="H9" s="89" t="str">
        <f>'Annex 1 LV, HV and UMS charges'!I11</f>
        <v>Exceeded capacity charge
p/kVA/day</v>
      </c>
      <c r="I9" s="89" t="str">
        <f>'Annex 1 LV, HV and UMS charges'!J11</f>
        <v>Reactive power charge
p/kVArh</v>
      </c>
      <c r="L9" s="146" t="s">
        <v>336</v>
      </c>
      <c r="M9" s="98" t="str">
        <f>'Annex 2 EHV charges'!H9</f>
        <v>Import
Super Red
unit charge
(p/kWh)</v>
      </c>
      <c r="N9" s="98" t="str">
        <f>'Annex 2 EHV charges'!I9</f>
        <v>Import
fixed charge
(p/day)</v>
      </c>
      <c r="O9" s="98" t="str">
        <f>'Annex 2 EHV charges'!J9</f>
        <v>Import
capacity charge
(p/kVA/day)</v>
      </c>
      <c r="P9" s="98" t="str">
        <f>'Annex 2 EHV charges'!K9</f>
        <v>Import
exceeded capacity charge
(p/kVA/day)</v>
      </c>
      <c r="Q9" s="98" t="str">
        <f>'Annex 2 EHV charges'!L9</f>
        <v>Export
Super Red
unit charge
(p/kWh)</v>
      </c>
      <c r="R9" s="98" t="str">
        <f>'Annex 2 EHV charges'!M9</f>
        <v>Export
fixed charge
(p/day)</v>
      </c>
      <c r="S9" s="98" t="str">
        <f>'Annex 2 EHV charges'!N9</f>
        <v>Export
capacity charge
(p/kVA/day)</v>
      </c>
      <c r="T9" s="98" t="str">
        <f>'Annex 2 EHV charges'!O9</f>
        <v>Export
exceeded capacity charge
(p/kVA/day)</v>
      </c>
    </row>
    <row r="10" spans="1:154" ht="30" customHeight="1" x14ac:dyDescent="0.2">
      <c r="B10" s="85"/>
      <c r="C10" s="147" t="str">
        <f>IFERROR(VLOOKUP($B$10,'Annex 1 LV, HV and UMS charges'!$A:$K,4,FALSE),"")</f>
        <v/>
      </c>
      <c r="D10" s="148" t="str">
        <f>IFERROR(VLOOKUP($B$10,'Annex 1 LV, HV and UMS charges'!$A:$K,5,FALSE),"")</f>
        <v/>
      </c>
      <c r="E10" s="148" t="str">
        <f>IFERROR(VLOOKUP($B$10,'Annex 1 LV, HV and UMS charges'!$A:$K,6,FALSE),"")</f>
        <v/>
      </c>
      <c r="F10" s="149" t="str">
        <f>IFERROR(VLOOKUP($B$10,'Annex 1 LV, HV and UMS charges'!$A:$K,7,FALSE),"")</f>
        <v/>
      </c>
      <c r="G10" s="149" t="str">
        <f>IFERROR(VLOOKUP($B$10,'Annex 1 LV, HV and UMS charges'!$A:$K,8,FALSE),"")</f>
        <v/>
      </c>
      <c r="H10" s="149" t="str">
        <f>IFERROR(VLOOKUP($B$10,'Annex 1 LV, HV and UMS charges'!$A:$K,9,FALSE),"")</f>
        <v/>
      </c>
      <c r="I10" s="149" t="str">
        <f>IFERROR(VLOOKUP($B$10,'Annex 1 LV, HV and UMS charges'!$A:$K,10,FALSE),"")</f>
        <v/>
      </c>
      <c r="L10" s="85"/>
      <c r="M10" s="149" t="str">
        <f>IFERROR(VLOOKUP($L$10,'Annex 2 EHV charges'!$G:$O,2,FALSE),"")</f>
        <v/>
      </c>
      <c r="N10" s="149" t="str">
        <f>IFERROR(VLOOKUP($L$10,'Annex 2 EHV charges'!$G:$O,3,FALSE),"")</f>
        <v/>
      </c>
      <c r="O10" s="149" t="str">
        <f>IFERROR(VLOOKUP($L$10,'Annex 2 EHV charges'!$G:$O,4,FALSE),"")</f>
        <v/>
      </c>
      <c r="P10" s="149" t="str">
        <f>IFERROR(VLOOKUP($L$10,'Annex 2 EHV charges'!$G:$O,5,FALSE),"")</f>
        <v/>
      </c>
      <c r="Q10" s="150" t="str">
        <f>IFERROR(VLOOKUP($L$10,'Annex 2 EHV charges'!$G:$O,6,FALSE),"")</f>
        <v/>
      </c>
      <c r="R10" s="150" t="str">
        <f>IFERROR(VLOOKUP($L$10,'Annex 2 EHV charges'!$G:$O,7,FALSE),"")</f>
        <v/>
      </c>
      <c r="S10" s="150" t="str">
        <f>IFERROR(VLOOKUP($L$10,'Annex 2 EHV charges'!$G:$O,8,FALSE),"")</f>
        <v/>
      </c>
      <c r="T10" s="150" t="str">
        <f>IFERROR(VLOOKUP($L$10,'Annex 2 EHV charges'!$G:$O,9,FALSE),"")</f>
        <v/>
      </c>
    </row>
    <row r="11" spans="1:154" ht="7.5" customHeight="1" x14ac:dyDescent="0.2"/>
    <row r="12" spans="1:154" ht="88.5" customHeight="1" x14ac:dyDescent="0.2">
      <c r="B12" s="151" t="s">
        <v>301</v>
      </c>
      <c r="C12" s="89" t="str">
        <f>C9</f>
        <v>Red/black unit charge
p/kWh</v>
      </c>
      <c r="D12" s="89" t="str">
        <f>D9</f>
        <v>Amber/yellow unit charge
p/kWh</v>
      </c>
      <c r="E12" s="89" t="str">
        <f>E9</f>
        <v>Green unit charge
p/kWh</v>
      </c>
      <c r="F12" s="89" t="s">
        <v>302</v>
      </c>
      <c r="G12" s="89" t="s">
        <v>299</v>
      </c>
      <c r="H12" s="89" t="s">
        <v>369</v>
      </c>
      <c r="I12" s="89" t="s">
        <v>300</v>
      </c>
      <c r="L12" s="151" t="s">
        <v>301</v>
      </c>
      <c r="M12" s="89" t="s">
        <v>321</v>
      </c>
      <c r="N12" s="89" t="s">
        <v>302</v>
      </c>
      <c r="O12" s="89" t="s">
        <v>317</v>
      </c>
      <c r="P12" s="89" t="s">
        <v>369</v>
      </c>
      <c r="Q12" s="90" t="s">
        <v>319</v>
      </c>
      <c r="R12" s="90" t="s">
        <v>302</v>
      </c>
      <c r="S12" s="90" t="s">
        <v>318</v>
      </c>
      <c r="T12" s="90" t="s">
        <v>369</v>
      </c>
    </row>
    <row r="13" spans="1:154" ht="30" customHeight="1" x14ac:dyDescent="0.2">
      <c r="B13" s="91" t="s">
        <v>303</v>
      </c>
      <c r="C13" s="152"/>
      <c r="D13" s="152"/>
      <c r="E13" s="152"/>
      <c r="F13" s="152"/>
      <c r="G13" s="152"/>
      <c r="H13" s="152"/>
      <c r="I13" s="152"/>
      <c r="L13" s="91" t="s">
        <v>303</v>
      </c>
      <c r="M13" s="153"/>
      <c r="N13" s="153"/>
      <c r="O13" s="153"/>
      <c r="P13" s="153"/>
      <c r="Q13" s="154"/>
      <c r="R13" s="154">
        <f>N13</f>
        <v>0</v>
      </c>
      <c r="S13" s="154"/>
      <c r="T13" s="154"/>
    </row>
    <row r="14" spans="1:154" ht="30" customHeight="1" x14ac:dyDescent="0.2">
      <c r="B14" s="92" t="s">
        <v>305</v>
      </c>
      <c r="C14" s="86">
        <f t="shared" ref="C14:I14" si="0">C13</f>
        <v>0</v>
      </c>
      <c r="D14" s="86">
        <f t="shared" si="0"/>
        <v>0</v>
      </c>
      <c r="E14" s="86">
        <f t="shared" si="0"/>
        <v>0</v>
      </c>
      <c r="F14" s="86">
        <f t="shared" si="0"/>
        <v>0</v>
      </c>
      <c r="G14" s="86">
        <f t="shared" si="0"/>
        <v>0</v>
      </c>
      <c r="H14" s="86">
        <f t="shared" si="0"/>
        <v>0</v>
      </c>
      <c r="I14" s="86">
        <f t="shared" si="0"/>
        <v>0</v>
      </c>
      <c r="L14" s="92" t="s">
        <v>305</v>
      </c>
      <c r="M14" s="86">
        <f>M13</f>
        <v>0</v>
      </c>
      <c r="N14" s="86">
        <f t="shared" ref="N14:T14" si="1">N13</f>
        <v>0</v>
      </c>
      <c r="O14" s="86">
        <f t="shared" si="1"/>
        <v>0</v>
      </c>
      <c r="P14" s="86">
        <f t="shared" si="1"/>
        <v>0</v>
      </c>
      <c r="Q14" s="87">
        <f t="shared" si="1"/>
        <v>0</v>
      </c>
      <c r="R14" s="87">
        <f t="shared" si="1"/>
        <v>0</v>
      </c>
      <c r="S14" s="87">
        <f t="shared" si="1"/>
        <v>0</v>
      </c>
      <c r="T14" s="87">
        <f t="shared" si="1"/>
        <v>0</v>
      </c>
    </row>
    <row r="15" spans="1:154" ht="7.5" customHeight="1" x14ac:dyDescent="0.2"/>
    <row r="16" spans="1:154" ht="63.75" customHeight="1" x14ac:dyDescent="0.2">
      <c r="B16" s="151" t="s">
        <v>304</v>
      </c>
      <c r="C16" s="89" t="s">
        <v>314</v>
      </c>
      <c r="D16" s="89" t="s">
        <v>315</v>
      </c>
      <c r="E16" s="89" t="s">
        <v>316</v>
      </c>
      <c r="F16" s="89" t="s">
        <v>310</v>
      </c>
      <c r="G16" s="89" t="s">
        <v>309</v>
      </c>
      <c r="H16" s="89" t="s">
        <v>370</v>
      </c>
      <c r="I16" s="89" t="s">
        <v>308</v>
      </c>
      <c r="L16" s="151" t="s">
        <v>304</v>
      </c>
      <c r="M16" s="89" t="s">
        <v>322</v>
      </c>
      <c r="N16" s="89" t="s">
        <v>320</v>
      </c>
      <c r="O16" s="89" t="s">
        <v>325</v>
      </c>
      <c r="P16" s="89" t="s">
        <v>371</v>
      </c>
      <c r="Q16" s="90" t="s">
        <v>323</v>
      </c>
      <c r="R16" s="90" t="s">
        <v>324</v>
      </c>
      <c r="S16" s="90" t="s">
        <v>326</v>
      </c>
      <c r="T16" s="90" t="s">
        <v>372</v>
      </c>
    </row>
    <row r="17" spans="2:20" ht="30" customHeight="1" x14ac:dyDescent="0.2">
      <c r="B17" s="91" t="s">
        <v>306</v>
      </c>
      <c r="C17" s="155" t="str">
        <f>IFERROR(C10*C13/100,"")</f>
        <v/>
      </c>
      <c r="D17" s="155" t="str">
        <f t="shared" ref="D17:I17" si="2">IFERROR(D10*D13/100,"")</f>
        <v/>
      </c>
      <c r="E17" s="155" t="str">
        <f t="shared" si="2"/>
        <v/>
      </c>
      <c r="F17" s="155" t="str">
        <f t="shared" si="2"/>
        <v/>
      </c>
      <c r="G17" s="155" t="str">
        <f>IFERROR(G10*G13*F13/100,"")</f>
        <v/>
      </c>
      <c r="H17" s="155" t="str">
        <f>IFERROR(H10*H13*F13/100,"")</f>
        <v/>
      </c>
      <c r="I17" s="155" t="str">
        <f t="shared" si="2"/>
        <v/>
      </c>
      <c r="L17" s="93" t="s">
        <v>306</v>
      </c>
      <c r="M17" s="155" t="str">
        <f>IFERROR(M10*M13/100,"")</f>
        <v/>
      </c>
      <c r="N17" s="155" t="str">
        <f>IFERROR(N10*N13/100,"")</f>
        <v/>
      </c>
      <c r="O17" s="155" t="str">
        <f>IFERROR(O10*O13*N13/100,"")</f>
        <v/>
      </c>
      <c r="P17" s="155" t="str">
        <f>IFERROR(P10*P13*N13/100,"")</f>
        <v/>
      </c>
      <c r="Q17" s="156" t="str">
        <f>IFERROR(Q10*Q13/100,"")</f>
        <v/>
      </c>
      <c r="R17" s="156" t="str">
        <f>IFERROR(R10*R13/100,"")</f>
        <v/>
      </c>
      <c r="S17" s="156" t="str">
        <f>IFERROR(S10*S13*R13/100,"")</f>
        <v/>
      </c>
      <c r="T17" s="156" t="str">
        <f>IFERROR(T10*T13*R13/100,"")</f>
        <v/>
      </c>
    </row>
    <row r="18" spans="2:20" ht="30" customHeight="1" x14ac:dyDescent="0.2">
      <c r="B18" s="92" t="s">
        <v>307</v>
      </c>
      <c r="C18" s="95" t="str">
        <f>IFERROR(C10*C14/100,"")</f>
        <v/>
      </c>
      <c r="D18" s="95" t="str">
        <f t="shared" ref="D18:I18" si="3">IFERROR(D10*D14/100,"")</f>
        <v/>
      </c>
      <c r="E18" s="95" t="str">
        <f t="shared" si="3"/>
        <v/>
      </c>
      <c r="F18" s="95" t="str">
        <f t="shared" si="3"/>
        <v/>
      </c>
      <c r="G18" s="95" t="str">
        <f>IFERROR(G10*G14*F14/100,"")</f>
        <v/>
      </c>
      <c r="H18" s="95" t="str">
        <f>IFERROR(H10*H14*F14/100,"")</f>
        <v/>
      </c>
      <c r="I18" s="95" t="str">
        <f t="shared" si="3"/>
        <v/>
      </c>
      <c r="L18" s="94" t="s">
        <v>307</v>
      </c>
      <c r="M18" s="95" t="str">
        <f>IFERROR(M10*M14/100,"")</f>
        <v/>
      </c>
      <c r="N18" s="95" t="str">
        <f>IFERROR(N10*N14/100,"")</f>
        <v/>
      </c>
      <c r="O18" s="95" t="str">
        <f>IFERROR(O10*O14*N14/100,"")</f>
        <v/>
      </c>
      <c r="P18" s="95" t="str">
        <f>IFERROR(P10*P14*N14/100,"")</f>
        <v/>
      </c>
      <c r="Q18" s="96" t="str">
        <f>IFERROR(Q10*Q14/100,"")</f>
        <v/>
      </c>
      <c r="R18" s="96" t="str">
        <f>IFERROR(R10*R14/100,"")</f>
        <v/>
      </c>
      <c r="S18" s="96" t="str">
        <f>IFERROR(S10*S14*R14/100,"")</f>
        <v/>
      </c>
      <c r="T18" s="96" t="str">
        <f>IFERROR(T10*T14*R14/100,"")</f>
        <v/>
      </c>
    </row>
    <row r="19" spans="2:20" ht="7.5" customHeight="1" x14ac:dyDescent="0.2"/>
    <row r="20" spans="2:20" ht="39.75" customHeight="1" x14ac:dyDescent="0.2">
      <c r="C20" s="157" t="s">
        <v>311</v>
      </c>
      <c r="M20" s="89" t="s">
        <v>327</v>
      </c>
      <c r="N20" s="90" t="s">
        <v>328</v>
      </c>
    </row>
    <row r="21" spans="2:20" ht="30" customHeight="1" x14ac:dyDescent="0.2">
      <c r="B21" s="91" t="s">
        <v>306</v>
      </c>
      <c r="C21" s="155">
        <f>SUM(C17:I17)</f>
        <v>0</v>
      </c>
      <c r="L21" s="91" t="s">
        <v>306</v>
      </c>
      <c r="M21" s="155">
        <f>SUM(M17:P17)</f>
        <v>0</v>
      </c>
      <c r="N21" s="156">
        <f>SUM(Q17:T17)</f>
        <v>0</v>
      </c>
    </row>
    <row r="22" spans="2:20" ht="30" customHeight="1" x14ac:dyDescent="0.2">
      <c r="B22" s="92" t="s">
        <v>307</v>
      </c>
      <c r="C22" s="95">
        <f>SUM(C18:I18)</f>
        <v>0</v>
      </c>
      <c r="L22" s="92" t="s">
        <v>307</v>
      </c>
      <c r="M22" s="95">
        <f>SUM(M18:P18)</f>
        <v>0</v>
      </c>
      <c r="N22" s="96">
        <f>SUM(Q18:T18)</f>
        <v>0</v>
      </c>
    </row>
    <row r="24" spans="2:20" ht="30.75" customHeight="1" x14ac:dyDescent="0.2">
      <c r="B24" s="238" t="s">
        <v>329</v>
      </c>
      <c r="C24" s="239"/>
      <c r="D24" s="240"/>
      <c r="L24" s="238" t="s">
        <v>330</v>
      </c>
      <c r="M24" s="239"/>
      <c r="N24" s="240"/>
    </row>
  </sheetData>
  <dataConsolidate/>
  <mergeCells count="11">
    <mergeCell ref="B7:I7"/>
    <mergeCell ref="L7:T7"/>
    <mergeCell ref="B24:D24"/>
    <mergeCell ref="L24:N24"/>
    <mergeCell ref="B2:T2"/>
    <mergeCell ref="B4:I4"/>
    <mergeCell ref="L4:T4"/>
    <mergeCell ref="B5:I5"/>
    <mergeCell ref="L5:T5"/>
    <mergeCell ref="B6:I6"/>
    <mergeCell ref="L6:T6"/>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10:T10 Q12:T14 Q16:T18">
    <cfRule type="expression" dxfId="0" priority="1">
      <formula>$T$10=0</formula>
    </cfRule>
  </conditionalFormatting>
  <hyperlinks>
    <hyperlink ref="B1" location="Overview!A1" display="Back to Overview"/>
  </hyperlinks>
  <pageMargins left="0.70866141732283472" right="0.70866141732283472" top="0.74803149606299213" bottom="0.74803149606299213" header="0.31496062992125984" footer="0.31496062992125984"/>
  <pageSetup paperSize="9" scale="30" orientation="landscape" r:id="rId1"/>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14:formula1>
            <xm:f>'Annex 1 LV, HV and UMS charges'!$A$12:$A$30</xm:f>
          </x14:formula1>
          <xm:sqref>B10</xm:sqref>
        </x14:dataValidation>
        <x14:dataValidation type="list" errorStyle="information" allowBlank="1" showInputMessage="1" showErrorMessage="1" promptTitle="Choose site" prompt="Select the EHV site that you would like to calculate charges.">
          <x14:formula1>
            <xm:f>'Annex 2 EHV charges'!#REF!</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AX62"/>
  <sheetViews>
    <sheetView zoomScale="55" zoomScaleNormal="55" zoomScaleSheetLayoutView="100" workbookViewId="0">
      <selection activeCell="G34" sqref="G34"/>
    </sheetView>
  </sheetViews>
  <sheetFormatPr defaultColWidth="9.28515625" defaultRowHeight="27.75" customHeight="1" x14ac:dyDescent="0.2"/>
  <cols>
    <col min="1" max="1" width="49" style="2" bestFit="1" customWidth="1"/>
    <col min="2" max="2" width="17.5703125" style="3" customWidth="1"/>
    <col min="3" max="3" width="11.28515625" style="2" customWidth="1"/>
    <col min="4" max="4" width="17.5703125" style="2" customWidth="1"/>
    <col min="5" max="7" width="17.5703125" style="3" customWidth="1"/>
    <col min="8" max="9" width="17.5703125" style="7" customWidth="1"/>
    <col min="10" max="10" width="17.5703125" style="5" customWidth="1"/>
    <col min="11" max="11" width="17.5703125" style="6" customWidth="1"/>
    <col min="12" max="12" width="1.42578125" style="4" customWidth="1"/>
    <col min="13" max="14" width="15.5703125" style="4" customWidth="1"/>
    <col min="15" max="20" width="15.5703125" style="2" customWidth="1"/>
    <col min="21" max="16384" width="9.28515625" style="2"/>
  </cols>
  <sheetData>
    <row r="1" spans="1:50" ht="27.75" customHeight="1" x14ac:dyDescent="0.2">
      <c r="A1" s="83" t="s">
        <v>19</v>
      </c>
      <c r="B1" s="4"/>
      <c r="C1" s="4"/>
      <c r="D1" s="4"/>
      <c r="E1" s="178"/>
      <c r="F1" s="178"/>
      <c r="G1" s="178"/>
      <c r="H1" s="178"/>
      <c r="I1" s="178"/>
      <c r="J1" s="178"/>
      <c r="K1" s="178"/>
      <c r="L1" s="2"/>
      <c r="M1" s="2"/>
      <c r="N1" s="2"/>
    </row>
    <row r="2" spans="1:50" ht="27" customHeight="1" x14ac:dyDescent="0.2">
      <c r="A2" s="183" t="str">
        <f>Overview!B4&amp; " - Effective from "&amp;Overview!D4&amp;" - "&amp;Overview!E4&amp;" LV and HV charges"</f>
        <v>Energy Assets Networks Limited - GSP_M - Effective from 1 April 2021 - Final LV and HV charges</v>
      </c>
      <c r="B2" s="183"/>
      <c r="C2" s="183"/>
      <c r="D2" s="183"/>
      <c r="E2" s="183"/>
      <c r="F2" s="183"/>
      <c r="G2" s="183"/>
      <c r="H2" s="183"/>
      <c r="I2" s="183"/>
      <c r="J2" s="183"/>
      <c r="K2" s="183"/>
    </row>
    <row r="3" spans="1:50" s="68" customFormat="1" ht="15" customHeight="1" x14ac:dyDescent="0.2">
      <c r="A3" s="66"/>
      <c r="B3" s="66"/>
      <c r="C3" s="66"/>
      <c r="D3" s="66"/>
      <c r="E3" s="66"/>
      <c r="F3" s="66"/>
      <c r="G3" s="66"/>
      <c r="H3" s="66"/>
      <c r="I3" s="66"/>
      <c r="J3" s="66"/>
      <c r="K3" s="66"/>
      <c r="L3" s="67"/>
      <c r="M3" s="67"/>
      <c r="N3" s="67"/>
    </row>
    <row r="4" spans="1:50" ht="27" customHeight="1" x14ac:dyDescent="0.2">
      <c r="A4" s="183" t="s">
        <v>538</v>
      </c>
      <c r="B4" s="183"/>
      <c r="C4" s="183"/>
      <c r="D4" s="183"/>
      <c r="E4" s="183"/>
      <c r="F4" s="66"/>
      <c r="G4" s="183" t="s">
        <v>539</v>
      </c>
      <c r="H4" s="183"/>
      <c r="I4" s="183"/>
      <c r="J4" s="183"/>
      <c r="K4" s="183"/>
    </row>
    <row r="5" spans="1:50" ht="28.5" customHeight="1" x14ac:dyDescent="0.2">
      <c r="A5" s="59" t="s">
        <v>12</v>
      </c>
      <c r="B5" s="125" t="s">
        <v>279</v>
      </c>
      <c r="C5" s="184" t="s">
        <v>280</v>
      </c>
      <c r="D5" s="185"/>
      <c r="E5" s="61" t="s">
        <v>281</v>
      </c>
      <c r="F5" s="66"/>
      <c r="G5" s="187"/>
      <c r="H5" s="188"/>
      <c r="I5" s="63" t="s">
        <v>285</v>
      </c>
      <c r="J5" s="64" t="s">
        <v>286</v>
      </c>
      <c r="K5" s="61" t="s">
        <v>281</v>
      </c>
      <c r="L5" s="66"/>
      <c r="O5" s="4"/>
    </row>
    <row r="6" spans="1:50" ht="65.25" customHeight="1" x14ac:dyDescent="0.2">
      <c r="A6" s="62" t="s">
        <v>282</v>
      </c>
      <c r="B6" s="17" t="s">
        <v>381</v>
      </c>
      <c r="C6" s="186" t="s">
        <v>382</v>
      </c>
      <c r="D6" s="186"/>
      <c r="E6" s="17" t="s">
        <v>383</v>
      </c>
      <c r="F6" s="66"/>
      <c r="G6" s="177" t="s">
        <v>283</v>
      </c>
      <c r="H6" s="177"/>
      <c r="I6" s="17" t="s">
        <v>381</v>
      </c>
      <c r="J6" s="65" t="s">
        <v>382</v>
      </c>
      <c r="K6" s="65" t="s">
        <v>383</v>
      </c>
      <c r="L6" s="66"/>
      <c r="O6" s="4"/>
    </row>
    <row r="7" spans="1:50" ht="65.25" customHeight="1" x14ac:dyDescent="0.2">
      <c r="A7" s="62" t="s">
        <v>15</v>
      </c>
      <c r="B7" s="108">
        <v>0</v>
      </c>
      <c r="C7" s="189">
        <v>0</v>
      </c>
      <c r="D7" s="190"/>
      <c r="E7" s="17" t="s">
        <v>384</v>
      </c>
      <c r="F7" s="66"/>
      <c r="G7" s="177" t="s">
        <v>379</v>
      </c>
      <c r="H7" s="177"/>
      <c r="I7" s="108">
        <v>0</v>
      </c>
      <c r="J7" s="65" t="s">
        <v>385</v>
      </c>
      <c r="K7" s="65" t="s">
        <v>383</v>
      </c>
      <c r="L7" s="66"/>
      <c r="O7" s="4"/>
    </row>
    <row r="8" spans="1:50" ht="65.25" customHeight="1" x14ac:dyDescent="0.2">
      <c r="A8" s="124" t="s">
        <v>13</v>
      </c>
      <c r="B8" s="179" t="s">
        <v>14</v>
      </c>
      <c r="C8" s="180"/>
      <c r="D8" s="180"/>
      <c r="E8" s="181"/>
      <c r="F8" s="66"/>
      <c r="G8" s="177" t="s">
        <v>297</v>
      </c>
      <c r="H8" s="177"/>
      <c r="I8" s="108">
        <v>0</v>
      </c>
      <c r="J8" s="108">
        <v>0</v>
      </c>
      <c r="K8" s="65" t="s">
        <v>384</v>
      </c>
      <c r="L8" s="66"/>
      <c r="O8" s="4"/>
    </row>
    <row r="9" spans="1:50" s="68" customFormat="1" ht="27" customHeight="1" x14ac:dyDescent="0.2">
      <c r="A9" s="66"/>
      <c r="B9" s="66"/>
      <c r="C9" s="66"/>
      <c r="D9" s="66"/>
      <c r="E9" s="66"/>
      <c r="F9" s="66"/>
      <c r="G9" s="182" t="s">
        <v>13</v>
      </c>
      <c r="H9" s="182"/>
      <c r="I9" s="179" t="s">
        <v>14</v>
      </c>
      <c r="J9" s="180"/>
      <c r="K9" s="181"/>
      <c r="L9" s="67"/>
      <c r="M9" s="67"/>
      <c r="N9" s="67"/>
    </row>
    <row r="10" spans="1:50" s="68" customFormat="1" ht="12.75" customHeight="1" x14ac:dyDescent="0.2">
      <c r="A10" s="66"/>
      <c r="B10" s="66"/>
      <c r="C10" s="66"/>
      <c r="D10" s="66"/>
      <c r="E10" s="66"/>
      <c r="F10" s="66"/>
      <c r="G10" s="66"/>
      <c r="H10" s="66"/>
      <c r="I10" s="66"/>
      <c r="J10" s="66"/>
      <c r="K10" s="66"/>
      <c r="L10" s="67"/>
      <c r="M10" s="67"/>
      <c r="N10" s="67"/>
    </row>
    <row r="11" spans="1:50" ht="78.75" customHeight="1" x14ac:dyDescent="0.2">
      <c r="A11" s="24" t="s">
        <v>365</v>
      </c>
      <c r="B11" s="126" t="s">
        <v>23</v>
      </c>
      <c r="C11" s="126" t="s">
        <v>24</v>
      </c>
      <c r="D11" s="41" t="s">
        <v>540</v>
      </c>
      <c r="E11" s="41" t="s">
        <v>541</v>
      </c>
      <c r="F11" s="41" t="s">
        <v>542</v>
      </c>
      <c r="G11" s="126" t="s">
        <v>25</v>
      </c>
      <c r="H11" s="126" t="s">
        <v>26</v>
      </c>
      <c r="I11" s="24" t="s">
        <v>366</v>
      </c>
      <c r="J11" s="126" t="s">
        <v>257</v>
      </c>
      <c r="K11" s="126" t="s">
        <v>0</v>
      </c>
      <c r="N11" s="67"/>
      <c r="O11" s="68"/>
      <c r="P11" s="68"/>
      <c r="Q11" s="68"/>
      <c r="R11" s="68"/>
      <c r="S11" s="68"/>
      <c r="T11" s="68"/>
      <c r="U11" s="68"/>
      <c r="V11" s="68"/>
      <c r="W11" s="68"/>
      <c r="X11" s="68"/>
      <c r="Y11" s="68"/>
      <c r="Z11" s="68"/>
      <c r="AA11" s="68"/>
      <c r="AB11" s="68"/>
      <c r="AC11" s="68"/>
      <c r="AD11" s="68"/>
      <c r="AE11" s="68"/>
      <c r="AF11" s="68"/>
      <c r="AG11" s="68"/>
      <c r="AH11" s="68"/>
      <c r="AI11" s="68"/>
      <c r="AJ11" s="68"/>
      <c r="AK11" s="68"/>
      <c r="AL11" s="68"/>
      <c r="AM11" s="68"/>
      <c r="AN11" s="68"/>
      <c r="AO11" s="68"/>
      <c r="AP11" s="68"/>
      <c r="AQ11" s="68"/>
      <c r="AR11" s="68"/>
      <c r="AS11" s="68"/>
      <c r="AT11" s="68"/>
      <c r="AU11" s="68"/>
      <c r="AV11" s="68"/>
      <c r="AW11" s="68"/>
      <c r="AX11" s="68"/>
    </row>
    <row r="12" spans="1:50" ht="46.5" customHeight="1" x14ac:dyDescent="0.2">
      <c r="A12" s="12" t="s">
        <v>386</v>
      </c>
      <c r="B12" s="114" t="s">
        <v>571</v>
      </c>
      <c r="C12" s="48" t="s">
        <v>387</v>
      </c>
      <c r="D12" s="111">
        <v>5.5549999999999997</v>
      </c>
      <c r="E12" s="112">
        <v>1.8260000000000001</v>
      </c>
      <c r="F12" s="113">
        <v>1.1040000000000001</v>
      </c>
      <c r="G12" s="127">
        <v>6.58</v>
      </c>
      <c r="H12" s="110">
        <v>0</v>
      </c>
      <c r="I12" s="110">
        <v>0</v>
      </c>
      <c r="J12" s="109">
        <v>0</v>
      </c>
      <c r="K12" s="34"/>
      <c r="M12" s="161"/>
      <c r="N12" s="161"/>
      <c r="O12" s="161"/>
      <c r="P12" s="161"/>
      <c r="Q12" s="161"/>
      <c r="R12" s="161"/>
      <c r="S12" s="161"/>
      <c r="T12" s="68"/>
      <c r="U12" s="68"/>
      <c r="V12" s="68"/>
      <c r="W12" s="68"/>
      <c r="X12" s="68"/>
      <c r="Y12" s="68"/>
      <c r="Z12" s="68"/>
      <c r="AA12" s="68"/>
      <c r="AB12" s="68"/>
      <c r="AC12" s="68"/>
      <c r="AD12" s="68"/>
      <c r="AE12" s="68"/>
      <c r="AF12" s="68"/>
      <c r="AG12" s="68"/>
      <c r="AH12" s="68"/>
      <c r="AI12" s="68"/>
      <c r="AJ12" s="68"/>
      <c r="AK12" s="68"/>
      <c r="AL12" s="68"/>
      <c r="AM12" s="68"/>
      <c r="AN12" s="68"/>
      <c r="AO12" s="68"/>
      <c r="AP12" s="68"/>
      <c r="AQ12" s="68"/>
      <c r="AR12" s="68"/>
      <c r="AS12" s="68"/>
      <c r="AT12" s="68"/>
      <c r="AU12" s="68"/>
      <c r="AV12" s="68"/>
      <c r="AW12" s="68"/>
      <c r="AX12" s="68"/>
    </row>
    <row r="13" spans="1:50" ht="32.25" customHeight="1" x14ac:dyDescent="0.2">
      <c r="A13" s="12" t="s">
        <v>388</v>
      </c>
      <c r="B13" s="114"/>
      <c r="C13" s="48">
        <v>2</v>
      </c>
      <c r="D13" s="111">
        <v>5.5549999999999997</v>
      </c>
      <c r="E13" s="112">
        <v>1.8260000000000001</v>
      </c>
      <c r="F13" s="113">
        <v>1.1040000000000001</v>
      </c>
      <c r="G13" s="110">
        <v>0</v>
      </c>
      <c r="H13" s="110">
        <v>0</v>
      </c>
      <c r="I13" s="110">
        <v>0</v>
      </c>
      <c r="J13" s="109">
        <v>0</v>
      </c>
      <c r="K13" s="34"/>
      <c r="M13" s="161"/>
      <c r="N13" s="161"/>
      <c r="O13" s="161"/>
      <c r="P13" s="161"/>
      <c r="Q13" s="161"/>
      <c r="R13" s="161"/>
      <c r="S13" s="161"/>
      <c r="T13" s="68"/>
      <c r="U13" s="68"/>
      <c r="V13" s="68"/>
      <c r="W13" s="68"/>
      <c r="X13" s="68"/>
      <c r="Y13" s="68"/>
      <c r="Z13" s="68"/>
      <c r="AA13" s="68"/>
      <c r="AB13" s="68"/>
      <c r="AC13" s="68"/>
      <c r="AD13" s="68"/>
      <c r="AE13" s="68"/>
      <c r="AF13" s="68"/>
      <c r="AG13" s="68"/>
      <c r="AH13" s="68"/>
      <c r="AI13" s="68"/>
      <c r="AJ13" s="68"/>
      <c r="AK13" s="68"/>
      <c r="AL13" s="68"/>
      <c r="AM13" s="68"/>
      <c r="AN13" s="68"/>
      <c r="AO13" s="68"/>
      <c r="AP13" s="68"/>
      <c r="AQ13" s="68"/>
      <c r="AR13" s="68"/>
      <c r="AS13" s="68"/>
      <c r="AT13" s="68"/>
      <c r="AU13" s="68"/>
      <c r="AV13" s="68"/>
      <c r="AW13" s="68"/>
      <c r="AX13" s="68"/>
    </row>
    <row r="14" spans="1:50" ht="44.1" customHeight="1" x14ac:dyDescent="0.2">
      <c r="A14" s="12" t="s">
        <v>389</v>
      </c>
      <c r="B14" s="114" t="s">
        <v>606</v>
      </c>
      <c r="C14" s="48" t="s">
        <v>390</v>
      </c>
      <c r="D14" s="111">
        <v>6.1349999999999998</v>
      </c>
      <c r="E14" s="112">
        <v>1.927</v>
      </c>
      <c r="F14" s="113">
        <v>1.1120000000000001</v>
      </c>
      <c r="G14" s="127">
        <v>6.98</v>
      </c>
      <c r="H14" s="110">
        <v>0</v>
      </c>
      <c r="I14" s="110">
        <v>0</v>
      </c>
      <c r="J14" s="109">
        <v>0</v>
      </c>
      <c r="K14" s="34"/>
      <c r="M14" s="161"/>
      <c r="N14" s="161"/>
      <c r="O14" s="161"/>
      <c r="P14" s="161"/>
      <c r="Q14" s="161"/>
      <c r="R14" s="161"/>
      <c r="S14" s="161"/>
      <c r="T14" s="68"/>
      <c r="U14" s="68"/>
      <c r="V14" s="68"/>
      <c r="W14" s="68"/>
      <c r="X14" s="68"/>
      <c r="Y14" s="68"/>
      <c r="Z14" s="68"/>
      <c r="AA14" s="68"/>
      <c r="AB14" s="68"/>
      <c r="AC14" s="68"/>
      <c r="AD14" s="68"/>
      <c r="AE14" s="68"/>
      <c r="AF14" s="68"/>
      <c r="AG14" s="68"/>
      <c r="AH14" s="68"/>
      <c r="AI14" s="68"/>
      <c r="AJ14" s="68"/>
      <c r="AK14" s="68"/>
      <c r="AL14" s="68"/>
      <c r="AM14" s="68"/>
      <c r="AN14" s="68"/>
      <c r="AO14" s="68"/>
      <c r="AP14" s="68"/>
      <c r="AQ14" s="68"/>
      <c r="AR14" s="68"/>
      <c r="AS14" s="68"/>
      <c r="AT14" s="68"/>
      <c r="AU14" s="68"/>
      <c r="AV14" s="68"/>
      <c r="AW14" s="68"/>
      <c r="AX14" s="68"/>
    </row>
    <row r="15" spans="1:50" ht="32.25" customHeight="1" x14ac:dyDescent="0.2">
      <c r="A15" s="12" t="s">
        <v>391</v>
      </c>
      <c r="B15" s="114"/>
      <c r="C15" s="48">
        <v>4</v>
      </c>
      <c r="D15" s="111">
        <v>6.1349999999999998</v>
      </c>
      <c r="E15" s="112">
        <v>1.927</v>
      </c>
      <c r="F15" s="113">
        <v>1.1120000000000001</v>
      </c>
      <c r="G15" s="110">
        <v>0</v>
      </c>
      <c r="H15" s="110">
        <v>0</v>
      </c>
      <c r="I15" s="110">
        <v>0</v>
      </c>
      <c r="J15" s="109">
        <v>0</v>
      </c>
      <c r="K15" s="34"/>
      <c r="M15" s="161"/>
      <c r="N15" s="161"/>
      <c r="O15" s="161"/>
      <c r="P15" s="161"/>
      <c r="Q15" s="161"/>
      <c r="R15" s="161"/>
      <c r="S15" s="161"/>
      <c r="T15" s="68"/>
      <c r="U15" s="68"/>
      <c r="V15" s="68"/>
      <c r="W15" s="68"/>
      <c r="X15" s="68"/>
      <c r="Y15" s="68"/>
      <c r="Z15" s="68"/>
      <c r="AA15" s="68"/>
      <c r="AB15" s="68"/>
      <c r="AC15" s="68"/>
      <c r="AD15" s="68"/>
      <c r="AE15" s="68"/>
      <c r="AF15" s="68"/>
      <c r="AG15" s="68"/>
      <c r="AH15" s="68"/>
      <c r="AI15" s="68"/>
      <c r="AJ15" s="68"/>
      <c r="AK15" s="68"/>
      <c r="AL15" s="68"/>
      <c r="AM15" s="68"/>
      <c r="AN15" s="68"/>
      <c r="AO15" s="68"/>
      <c r="AP15" s="68"/>
      <c r="AQ15" s="68"/>
      <c r="AR15" s="68"/>
      <c r="AS15" s="68"/>
      <c r="AT15" s="68"/>
      <c r="AU15" s="68"/>
      <c r="AV15" s="68"/>
      <c r="AW15" s="68"/>
      <c r="AX15" s="68"/>
    </row>
    <row r="16" spans="1:50" ht="32.25" customHeight="1" x14ac:dyDescent="0.2">
      <c r="A16" s="12" t="s">
        <v>392</v>
      </c>
      <c r="B16" s="34" t="s">
        <v>603</v>
      </c>
      <c r="C16" s="48">
        <v>0</v>
      </c>
      <c r="D16" s="111">
        <v>5.0419999999999998</v>
      </c>
      <c r="E16" s="112">
        <v>1.724</v>
      </c>
      <c r="F16" s="113">
        <v>1.095</v>
      </c>
      <c r="G16" s="127">
        <v>14.9</v>
      </c>
      <c r="H16" s="127">
        <v>1.28</v>
      </c>
      <c r="I16" s="128">
        <v>2.68</v>
      </c>
      <c r="J16" s="129">
        <v>0.14000000000000001</v>
      </c>
      <c r="K16" s="34"/>
      <c r="M16" s="161"/>
      <c r="N16" s="161"/>
      <c r="O16" s="161"/>
      <c r="P16" s="161"/>
      <c r="Q16" s="161"/>
      <c r="R16" s="161"/>
      <c r="S16" s="161"/>
      <c r="T16" s="68"/>
      <c r="U16" s="68"/>
      <c r="V16" s="68"/>
      <c r="W16" s="68"/>
      <c r="X16" s="68"/>
      <c r="Y16" s="68"/>
      <c r="Z16" s="68"/>
      <c r="AA16" s="68"/>
      <c r="AB16" s="68"/>
      <c r="AC16" s="68"/>
      <c r="AD16" s="68"/>
      <c r="AE16" s="68"/>
      <c r="AF16" s="68"/>
      <c r="AG16" s="68"/>
      <c r="AH16" s="68"/>
      <c r="AI16" s="68"/>
      <c r="AJ16" s="68"/>
      <c r="AK16" s="68"/>
      <c r="AL16" s="68"/>
      <c r="AM16" s="68"/>
      <c r="AN16" s="68"/>
      <c r="AO16" s="68"/>
      <c r="AP16" s="68"/>
      <c r="AQ16" s="68"/>
      <c r="AR16" s="68"/>
      <c r="AS16" s="68"/>
      <c r="AT16" s="68"/>
      <c r="AU16" s="68"/>
      <c r="AV16" s="68"/>
      <c r="AW16" s="68"/>
      <c r="AX16" s="68"/>
    </row>
    <row r="17" spans="1:50" ht="32.25" customHeight="1" x14ac:dyDescent="0.2">
      <c r="A17" s="12" t="s">
        <v>393</v>
      </c>
      <c r="B17" s="34" t="s">
        <v>604</v>
      </c>
      <c r="C17" s="48">
        <v>0</v>
      </c>
      <c r="D17" s="111">
        <v>3.758</v>
      </c>
      <c r="E17" s="112">
        <v>1.482</v>
      </c>
      <c r="F17" s="113">
        <v>1.075</v>
      </c>
      <c r="G17" s="127">
        <v>14.9</v>
      </c>
      <c r="H17" s="127">
        <v>1.55</v>
      </c>
      <c r="I17" s="128">
        <v>2.42</v>
      </c>
      <c r="J17" s="129">
        <v>8.5999999999999993E-2</v>
      </c>
      <c r="K17" s="34"/>
      <c r="M17" s="161"/>
      <c r="N17" s="161"/>
      <c r="O17" s="161"/>
      <c r="P17" s="161"/>
      <c r="Q17" s="161"/>
      <c r="R17" s="161"/>
      <c r="S17" s="161"/>
      <c r="T17" s="68"/>
      <c r="U17" s="68"/>
      <c r="V17" s="68"/>
      <c r="W17" s="68"/>
      <c r="X17" s="68"/>
      <c r="Y17" s="68"/>
      <c r="Z17" s="68"/>
      <c r="AA17" s="68"/>
      <c r="AB17" s="68"/>
      <c r="AC17" s="68"/>
      <c r="AD17" s="68"/>
      <c r="AE17" s="68"/>
      <c r="AF17" s="68"/>
      <c r="AG17" s="68"/>
      <c r="AH17" s="68"/>
      <c r="AI17" s="68"/>
      <c r="AJ17" s="68"/>
      <c r="AK17" s="68"/>
      <c r="AL17" s="68"/>
      <c r="AM17" s="68"/>
      <c r="AN17" s="68"/>
      <c r="AO17" s="68"/>
      <c r="AP17" s="68"/>
      <c r="AQ17" s="68"/>
      <c r="AR17" s="68"/>
      <c r="AS17" s="68"/>
      <c r="AT17" s="68"/>
      <c r="AU17" s="68"/>
      <c r="AV17" s="68"/>
      <c r="AW17" s="68"/>
      <c r="AX17" s="68"/>
    </row>
    <row r="18" spans="1:50" ht="32.25" customHeight="1" x14ac:dyDescent="0.2">
      <c r="A18" s="12" t="s">
        <v>394</v>
      </c>
      <c r="B18" s="34" t="s">
        <v>605</v>
      </c>
      <c r="C18" s="48">
        <v>0</v>
      </c>
      <c r="D18" s="111">
        <v>2.9790000000000001</v>
      </c>
      <c r="E18" s="112">
        <v>1.3320000000000001</v>
      </c>
      <c r="F18" s="113">
        <v>1.0620000000000001</v>
      </c>
      <c r="G18" s="127">
        <v>180.25</v>
      </c>
      <c r="H18" s="127">
        <v>1.89</v>
      </c>
      <c r="I18" s="128">
        <v>3.02</v>
      </c>
      <c r="J18" s="129">
        <v>5.2999999999999999E-2</v>
      </c>
      <c r="K18" s="34"/>
      <c r="M18" s="161"/>
      <c r="N18" s="161"/>
      <c r="O18" s="161"/>
      <c r="P18" s="161"/>
      <c r="Q18" s="161"/>
      <c r="R18" s="161"/>
      <c r="S18" s="161"/>
      <c r="T18" s="68"/>
      <c r="U18" s="68"/>
      <c r="V18" s="68"/>
      <c r="W18" s="68"/>
      <c r="X18" s="68"/>
      <c r="Y18" s="68"/>
      <c r="Z18" s="68"/>
      <c r="AA18" s="68"/>
      <c r="AB18" s="68"/>
      <c r="AC18" s="68"/>
      <c r="AD18" s="68"/>
      <c r="AE18" s="68"/>
      <c r="AF18" s="68"/>
      <c r="AG18" s="68"/>
      <c r="AH18" s="68"/>
      <c r="AI18" s="68"/>
      <c r="AJ18" s="68"/>
      <c r="AK18" s="68"/>
      <c r="AL18" s="68"/>
      <c r="AM18" s="68"/>
      <c r="AN18" s="68"/>
      <c r="AO18" s="68"/>
      <c r="AP18" s="68"/>
      <c r="AQ18" s="68"/>
      <c r="AR18" s="68"/>
      <c r="AS18" s="68"/>
      <c r="AT18" s="68"/>
      <c r="AU18" s="68"/>
      <c r="AV18" s="68"/>
      <c r="AW18" s="68"/>
      <c r="AX18" s="68"/>
    </row>
    <row r="19" spans="1:50" ht="32.25" customHeight="1" x14ac:dyDescent="0.2">
      <c r="A19" s="12" t="s">
        <v>395</v>
      </c>
      <c r="B19" s="34" t="s">
        <v>607</v>
      </c>
      <c r="C19" s="48">
        <v>0</v>
      </c>
      <c r="D19" s="111">
        <v>4.0019999999999998</v>
      </c>
      <c r="E19" s="112">
        <v>0.68300000000000005</v>
      </c>
      <c r="F19" s="113">
        <v>5.5E-2</v>
      </c>
      <c r="G19" s="127">
        <v>14.9</v>
      </c>
      <c r="H19" s="127">
        <v>1.28</v>
      </c>
      <c r="I19" s="128">
        <v>2.68</v>
      </c>
      <c r="J19" s="129">
        <v>0.14000000000000001</v>
      </c>
      <c r="K19" s="34"/>
      <c r="M19" s="161"/>
      <c r="N19" s="161"/>
      <c r="O19" s="161"/>
      <c r="P19" s="161"/>
      <c r="Q19" s="161"/>
      <c r="R19" s="161"/>
      <c r="S19" s="161"/>
      <c r="T19" s="68"/>
      <c r="U19" s="68"/>
      <c r="V19" s="68"/>
      <c r="W19" s="68"/>
      <c r="X19" s="68"/>
      <c r="Y19" s="68"/>
      <c r="Z19" s="68"/>
      <c r="AA19" s="68"/>
      <c r="AB19" s="68"/>
      <c r="AC19" s="68"/>
      <c r="AD19" s="68"/>
      <c r="AE19" s="68"/>
      <c r="AF19" s="68"/>
      <c r="AG19" s="68"/>
      <c r="AH19" s="68"/>
      <c r="AI19" s="68"/>
      <c r="AJ19" s="68"/>
      <c r="AK19" s="68"/>
      <c r="AL19" s="68"/>
      <c r="AM19" s="68"/>
      <c r="AN19" s="68"/>
      <c r="AO19" s="68"/>
      <c r="AP19" s="68"/>
      <c r="AQ19" s="68"/>
      <c r="AR19" s="68"/>
      <c r="AS19" s="68"/>
      <c r="AT19" s="68"/>
      <c r="AU19" s="68"/>
      <c r="AV19" s="68"/>
      <c r="AW19" s="68"/>
      <c r="AX19" s="68"/>
    </row>
    <row r="20" spans="1:50" ht="32.25" customHeight="1" x14ac:dyDescent="0.2">
      <c r="A20" s="12" t="s">
        <v>396</v>
      </c>
      <c r="B20" s="34" t="s">
        <v>608</v>
      </c>
      <c r="C20" s="48">
        <v>0</v>
      </c>
      <c r="D20" s="111">
        <v>2.7170000000000001</v>
      </c>
      <c r="E20" s="112">
        <v>0.441</v>
      </c>
      <c r="F20" s="113">
        <v>3.5000000000000003E-2</v>
      </c>
      <c r="G20" s="127">
        <v>14.9</v>
      </c>
      <c r="H20" s="127">
        <v>1.55</v>
      </c>
      <c r="I20" s="128">
        <v>2.42</v>
      </c>
      <c r="J20" s="129">
        <v>8.5999999999999993E-2</v>
      </c>
      <c r="K20" s="34"/>
      <c r="M20" s="161"/>
      <c r="N20" s="161"/>
      <c r="O20" s="161"/>
      <c r="P20" s="161"/>
      <c r="Q20" s="161"/>
      <c r="R20" s="161"/>
      <c r="S20" s="161"/>
      <c r="T20" s="68"/>
      <c r="U20" s="68"/>
      <c r="V20" s="68"/>
      <c r="W20" s="68"/>
      <c r="X20" s="68"/>
      <c r="Y20" s="68"/>
      <c r="Z20" s="68"/>
      <c r="AA20" s="68"/>
      <c r="AB20" s="68"/>
      <c r="AC20" s="68"/>
      <c r="AD20" s="68"/>
      <c r="AE20" s="68"/>
      <c r="AF20" s="68"/>
      <c r="AG20" s="68"/>
      <c r="AH20" s="68"/>
      <c r="AI20" s="68"/>
      <c r="AJ20" s="68"/>
      <c r="AK20" s="68"/>
      <c r="AL20" s="68"/>
      <c r="AM20" s="68"/>
      <c r="AN20" s="68"/>
      <c r="AO20" s="68"/>
      <c r="AP20" s="68"/>
      <c r="AQ20" s="68"/>
      <c r="AR20" s="68"/>
      <c r="AS20" s="68"/>
      <c r="AT20" s="68"/>
      <c r="AU20" s="68"/>
      <c r="AV20" s="68"/>
      <c r="AW20" s="68"/>
      <c r="AX20" s="68"/>
    </row>
    <row r="21" spans="1:50" ht="32.25" customHeight="1" x14ac:dyDescent="0.2">
      <c r="A21" s="12" t="s">
        <v>397</v>
      </c>
      <c r="B21" s="34" t="s">
        <v>609</v>
      </c>
      <c r="C21" s="48">
        <v>0</v>
      </c>
      <c r="D21" s="111">
        <v>1.9379999999999999</v>
      </c>
      <c r="E21" s="112">
        <v>0.29099999999999998</v>
      </c>
      <c r="F21" s="113">
        <v>2.1999999999999999E-2</v>
      </c>
      <c r="G21" s="127">
        <v>180.25</v>
      </c>
      <c r="H21" s="127">
        <v>1.89</v>
      </c>
      <c r="I21" s="128">
        <v>3.02</v>
      </c>
      <c r="J21" s="129">
        <v>5.2999999999999999E-2</v>
      </c>
      <c r="K21" s="34"/>
      <c r="M21" s="161"/>
      <c r="N21" s="161"/>
      <c r="O21" s="161"/>
      <c r="P21" s="161"/>
      <c r="Q21" s="161"/>
      <c r="R21" s="161"/>
      <c r="S21" s="161"/>
      <c r="T21" s="68"/>
      <c r="U21" s="68"/>
      <c r="V21" s="68"/>
      <c r="W21" s="68"/>
      <c r="X21" s="68"/>
      <c r="Y21" s="68"/>
      <c r="Z21" s="68"/>
      <c r="AA21" s="68"/>
      <c r="AB21" s="68"/>
      <c r="AC21" s="68"/>
      <c r="AD21" s="68"/>
      <c r="AE21" s="68"/>
      <c r="AF21" s="68"/>
      <c r="AG21" s="68"/>
      <c r="AH21" s="68"/>
      <c r="AI21" s="68"/>
      <c r="AJ21" s="68"/>
      <c r="AK21" s="68"/>
      <c r="AL21" s="68"/>
      <c r="AM21" s="68"/>
      <c r="AN21" s="68"/>
      <c r="AO21" s="68"/>
      <c r="AP21" s="68"/>
      <c r="AQ21" s="68"/>
      <c r="AR21" s="68"/>
      <c r="AS21" s="68"/>
      <c r="AT21" s="68"/>
      <c r="AU21" s="68"/>
      <c r="AV21" s="68"/>
      <c r="AW21" s="68"/>
      <c r="AX21" s="68"/>
    </row>
    <row r="22" spans="1:50" ht="58.15" customHeight="1" x14ac:dyDescent="0.2">
      <c r="A22" s="12" t="s">
        <v>398</v>
      </c>
      <c r="B22" s="114" t="s">
        <v>565</v>
      </c>
      <c r="C22" s="48" t="s">
        <v>399</v>
      </c>
      <c r="D22" s="130">
        <v>11.624000000000001</v>
      </c>
      <c r="E22" s="131">
        <v>1.6830000000000001</v>
      </c>
      <c r="F22" s="132">
        <v>1.095</v>
      </c>
      <c r="G22" s="110">
        <v>0</v>
      </c>
      <c r="H22" s="110">
        <v>0</v>
      </c>
      <c r="I22" s="110">
        <v>0</v>
      </c>
      <c r="J22" s="109">
        <v>0</v>
      </c>
      <c r="K22" s="34"/>
      <c r="M22" s="161"/>
      <c r="N22" s="161"/>
      <c r="O22" s="161"/>
      <c r="P22" s="161"/>
      <c r="Q22" s="161"/>
      <c r="R22" s="161"/>
      <c r="S22" s="161"/>
      <c r="T22" s="68"/>
      <c r="U22" s="68"/>
      <c r="V22" s="68"/>
      <c r="W22" s="68"/>
      <c r="X22" s="68"/>
      <c r="Y22" s="68"/>
      <c r="Z22" s="68"/>
      <c r="AA22" s="68"/>
      <c r="AB22" s="68"/>
      <c r="AC22" s="68"/>
      <c r="AD22" s="68"/>
      <c r="AE22" s="68"/>
      <c r="AF22" s="68"/>
      <c r="AG22" s="68"/>
      <c r="AH22" s="68"/>
      <c r="AI22" s="68"/>
      <c r="AJ22" s="68"/>
      <c r="AK22" s="68"/>
      <c r="AL22" s="68"/>
      <c r="AM22" s="68"/>
      <c r="AN22" s="68"/>
      <c r="AO22" s="68"/>
      <c r="AP22" s="68"/>
      <c r="AQ22" s="68"/>
      <c r="AR22" s="68"/>
      <c r="AS22" s="68"/>
      <c r="AT22" s="68"/>
      <c r="AU22" s="68"/>
      <c r="AV22" s="68"/>
      <c r="AW22" s="68"/>
      <c r="AX22" s="68"/>
    </row>
    <row r="23" spans="1:50" ht="32.25" customHeight="1" x14ac:dyDescent="0.2">
      <c r="A23" s="12" t="s">
        <v>400</v>
      </c>
      <c r="B23" s="34" t="s">
        <v>568</v>
      </c>
      <c r="C23" s="48">
        <v>0</v>
      </c>
      <c r="D23" s="111">
        <v>-3.4079999999999999</v>
      </c>
      <c r="E23" s="112">
        <v>-0.59299999999999997</v>
      </c>
      <c r="F23" s="113">
        <v>-4.8000000000000001E-2</v>
      </c>
      <c r="G23" s="110">
        <v>0</v>
      </c>
      <c r="H23" s="248">
        <v>0.08</v>
      </c>
      <c r="I23" s="248">
        <v>0.08</v>
      </c>
      <c r="J23" s="109">
        <v>0</v>
      </c>
      <c r="K23" s="34"/>
      <c r="M23" s="161"/>
      <c r="N23" s="161"/>
      <c r="O23" s="161"/>
      <c r="P23" s="161"/>
      <c r="Q23" s="161"/>
      <c r="R23" s="161"/>
      <c r="S23" s="161"/>
      <c r="T23" s="68"/>
      <c r="U23" s="68"/>
      <c r="V23" s="68"/>
      <c r="W23" s="68"/>
      <c r="X23" s="68"/>
      <c r="Y23" s="68"/>
      <c r="Z23" s="68"/>
      <c r="AA23" s="68"/>
      <c r="AB23" s="68"/>
      <c r="AC23" s="68"/>
      <c r="AD23" s="68"/>
      <c r="AE23" s="68"/>
      <c r="AF23" s="68"/>
      <c r="AG23" s="68"/>
      <c r="AH23" s="68"/>
      <c r="AI23" s="68"/>
      <c r="AJ23" s="68"/>
      <c r="AK23" s="68"/>
      <c r="AL23" s="68"/>
      <c r="AM23" s="68"/>
      <c r="AN23" s="68"/>
      <c r="AO23" s="68"/>
      <c r="AP23" s="68"/>
      <c r="AQ23" s="68"/>
      <c r="AR23" s="68"/>
      <c r="AS23" s="68"/>
      <c r="AT23" s="68"/>
      <c r="AU23" s="68"/>
      <c r="AV23" s="68"/>
      <c r="AW23" s="68"/>
      <c r="AX23" s="68"/>
    </row>
    <row r="24" spans="1:50" ht="32.25" customHeight="1" x14ac:dyDescent="0.2">
      <c r="A24" s="12" t="s">
        <v>401</v>
      </c>
      <c r="B24" s="34" t="s">
        <v>566</v>
      </c>
      <c r="C24" s="48">
        <v>0</v>
      </c>
      <c r="D24" s="111">
        <v>-3.0249999999999999</v>
      </c>
      <c r="E24" s="112">
        <v>-0.52100000000000002</v>
      </c>
      <c r="F24" s="113">
        <v>-4.2000000000000003E-2</v>
      </c>
      <c r="G24" s="110">
        <v>0</v>
      </c>
      <c r="H24" s="248">
        <v>0.08</v>
      </c>
      <c r="I24" s="248">
        <v>0.08</v>
      </c>
      <c r="J24" s="109">
        <v>0</v>
      </c>
      <c r="K24" s="34"/>
      <c r="M24" s="161"/>
      <c r="N24" s="161"/>
      <c r="O24" s="161"/>
      <c r="P24" s="161"/>
      <c r="Q24" s="161"/>
      <c r="R24" s="161"/>
      <c r="S24" s="161"/>
      <c r="T24" s="68"/>
      <c r="U24" s="68"/>
      <c r="V24" s="68"/>
      <c r="W24" s="68"/>
      <c r="X24" s="68"/>
      <c r="Y24" s="68"/>
      <c r="Z24" s="68"/>
      <c r="AA24" s="68"/>
      <c r="AB24" s="68"/>
      <c r="AC24" s="68"/>
      <c r="AD24" s="68"/>
      <c r="AE24" s="68"/>
      <c r="AF24" s="68"/>
      <c r="AG24" s="68"/>
      <c r="AH24" s="68"/>
      <c r="AI24" s="68"/>
      <c r="AJ24" s="68"/>
      <c r="AK24" s="68"/>
      <c r="AL24" s="68"/>
      <c r="AM24" s="68"/>
      <c r="AN24" s="68"/>
      <c r="AO24" s="68"/>
      <c r="AP24" s="68"/>
      <c r="AQ24" s="68"/>
      <c r="AR24" s="68"/>
      <c r="AS24" s="68"/>
      <c r="AT24" s="68"/>
      <c r="AU24" s="68"/>
      <c r="AV24" s="68"/>
      <c r="AW24" s="68"/>
      <c r="AX24" s="68"/>
    </row>
    <row r="25" spans="1:50" ht="32.25" customHeight="1" x14ac:dyDescent="0.2">
      <c r="A25" s="12" t="s">
        <v>402</v>
      </c>
      <c r="B25" s="114" t="s">
        <v>569</v>
      </c>
      <c r="C25" s="48">
        <v>0</v>
      </c>
      <c r="D25" s="111">
        <v>-3.4079999999999999</v>
      </c>
      <c r="E25" s="112">
        <v>-0.59299999999999997</v>
      </c>
      <c r="F25" s="113">
        <v>-4.8000000000000001E-2</v>
      </c>
      <c r="G25" s="110">
        <v>0</v>
      </c>
      <c r="H25" s="248">
        <v>0.08</v>
      </c>
      <c r="I25" s="248">
        <v>0.08</v>
      </c>
      <c r="J25" s="129">
        <v>0.107</v>
      </c>
      <c r="K25" s="34"/>
      <c r="M25" s="161"/>
      <c r="N25" s="161"/>
      <c r="O25" s="161"/>
      <c r="P25" s="161"/>
      <c r="Q25" s="161"/>
      <c r="R25" s="161"/>
      <c r="S25" s="161"/>
      <c r="T25" s="68"/>
      <c r="U25" s="68"/>
      <c r="V25" s="68"/>
      <c r="W25" s="68"/>
      <c r="X25" s="68"/>
      <c r="Y25" s="68"/>
      <c r="Z25" s="68"/>
      <c r="AA25" s="68"/>
      <c r="AB25" s="68"/>
      <c r="AC25" s="68"/>
      <c r="AD25" s="68"/>
      <c r="AE25" s="68"/>
      <c r="AF25" s="68"/>
      <c r="AG25" s="68"/>
      <c r="AH25" s="68"/>
      <c r="AI25" s="68"/>
      <c r="AJ25" s="68"/>
      <c r="AK25" s="68"/>
      <c r="AL25" s="68"/>
      <c r="AM25" s="68"/>
      <c r="AN25" s="68"/>
      <c r="AO25" s="68"/>
      <c r="AP25" s="68"/>
      <c r="AQ25" s="68"/>
      <c r="AR25" s="68"/>
      <c r="AS25" s="68"/>
      <c r="AT25" s="68"/>
      <c r="AU25" s="68"/>
      <c r="AV25" s="68"/>
      <c r="AW25" s="68"/>
      <c r="AX25" s="68"/>
    </row>
    <row r="26" spans="1:50" ht="32.25" customHeight="1" x14ac:dyDescent="0.2">
      <c r="A26" s="12" t="s">
        <v>403</v>
      </c>
      <c r="B26" s="34" t="s">
        <v>610</v>
      </c>
      <c r="C26" s="48">
        <v>0</v>
      </c>
      <c r="D26" s="111">
        <v>-3.4079999999999999</v>
      </c>
      <c r="E26" s="112">
        <v>-0.59299999999999997</v>
      </c>
      <c r="F26" s="113">
        <v>-4.8000000000000001E-2</v>
      </c>
      <c r="G26" s="110">
        <v>0</v>
      </c>
      <c r="H26" s="248">
        <v>0.08</v>
      </c>
      <c r="I26" s="248">
        <v>0.08</v>
      </c>
      <c r="J26" s="109">
        <v>0</v>
      </c>
      <c r="K26" s="34"/>
      <c r="M26" s="161"/>
      <c r="N26" s="161"/>
      <c r="O26" s="161"/>
      <c r="P26" s="161"/>
      <c r="Q26" s="161"/>
      <c r="R26" s="161"/>
      <c r="S26" s="161"/>
      <c r="T26" s="68"/>
      <c r="U26" s="68"/>
      <c r="V26" s="68"/>
      <c r="W26" s="68"/>
      <c r="X26" s="68"/>
      <c r="Y26" s="68"/>
      <c r="Z26" s="68"/>
      <c r="AA26" s="68"/>
      <c r="AB26" s="68"/>
      <c r="AC26" s="68"/>
      <c r="AD26" s="68"/>
      <c r="AE26" s="68"/>
      <c r="AF26" s="68"/>
      <c r="AG26" s="68"/>
      <c r="AH26" s="68"/>
      <c r="AI26" s="68"/>
      <c r="AJ26" s="68"/>
      <c r="AK26" s="68"/>
      <c r="AL26" s="68"/>
      <c r="AM26" s="68"/>
      <c r="AN26" s="68"/>
      <c r="AO26" s="68"/>
      <c r="AP26" s="68"/>
      <c r="AQ26" s="68"/>
      <c r="AR26" s="68"/>
      <c r="AS26" s="68"/>
      <c r="AT26" s="68"/>
      <c r="AU26" s="68"/>
      <c r="AV26" s="68"/>
      <c r="AW26" s="68"/>
      <c r="AX26" s="68"/>
    </row>
    <row r="27" spans="1:50" ht="32.25" customHeight="1" x14ac:dyDescent="0.2">
      <c r="A27" s="12" t="s">
        <v>404</v>
      </c>
      <c r="B27" s="114" t="s">
        <v>567</v>
      </c>
      <c r="C27" s="48">
        <v>0</v>
      </c>
      <c r="D27" s="111">
        <v>-3.0249999999999999</v>
      </c>
      <c r="E27" s="112">
        <v>-0.52100000000000002</v>
      </c>
      <c r="F27" s="113">
        <v>-4.2000000000000003E-2</v>
      </c>
      <c r="G27" s="110">
        <v>0</v>
      </c>
      <c r="H27" s="248">
        <v>0.08</v>
      </c>
      <c r="I27" s="248">
        <v>0.08</v>
      </c>
      <c r="J27" s="129">
        <v>0.1</v>
      </c>
      <c r="K27" s="34"/>
      <c r="M27" s="161"/>
      <c r="N27" s="161"/>
      <c r="O27" s="161"/>
      <c r="P27" s="161"/>
      <c r="Q27" s="161"/>
      <c r="R27" s="161"/>
      <c r="S27" s="161"/>
      <c r="T27" s="68"/>
      <c r="U27" s="68"/>
      <c r="V27" s="68"/>
      <c r="W27" s="68"/>
      <c r="X27" s="68"/>
      <c r="Y27" s="68"/>
      <c r="Z27" s="68"/>
      <c r="AA27" s="68"/>
      <c r="AB27" s="68"/>
      <c r="AC27" s="68"/>
      <c r="AD27" s="68"/>
      <c r="AE27" s="68"/>
      <c r="AF27" s="68"/>
      <c r="AG27" s="68"/>
      <c r="AH27" s="68"/>
      <c r="AI27" s="68"/>
      <c r="AJ27" s="68"/>
      <c r="AK27" s="68"/>
      <c r="AL27" s="68"/>
      <c r="AM27" s="68"/>
      <c r="AN27" s="68"/>
      <c r="AO27" s="68"/>
      <c r="AP27" s="68"/>
      <c r="AQ27" s="68"/>
      <c r="AR27" s="68"/>
      <c r="AS27" s="68"/>
      <c r="AT27" s="68"/>
      <c r="AU27" s="68"/>
      <c r="AV27" s="68"/>
      <c r="AW27" s="68"/>
      <c r="AX27" s="68"/>
    </row>
    <row r="28" spans="1:50" ht="32.25" customHeight="1" x14ac:dyDescent="0.2">
      <c r="A28" s="12" t="s">
        <v>405</v>
      </c>
      <c r="B28" s="34" t="s">
        <v>611</v>
      </c>
      <c r="C28" s="48">
        <v>0</v>
      </c>
      <c r="D28" s="111">
        <v>-3.0249999999999999</v>
      </c>
      <c r="E28" s="112">
        <v>-0.52100000000000002</v>
      </c>
      <c r="F28" s="113">
        <v>-4.2000000000000003E-2</v>
      </c>
      <c r="G28" s="110">
        <v>0</v>
      </c>
      <c r="H28" s="248">
        <v>0.08</v>
      </c>
      <c r="I28" s="248">
        <v>0.08</v>
      </c>
      <c r="J28" s="109">
        <v>0</v>
      </c>
      <c r="K28" s="34"/>
      <c r="M28" s="161"/>
      <c r="N28" s="161"/>
      <c r="O28" s="161"/>
      <c r="P28" s="161"/>
      <c r="Q28" s="161"/>
      <c r="R28" s="161"/>
      <c r="S28" s="161"/>
      <c r="T28" s="68"/>
      <c r="U28" s="68"/>
      <c r="V28" s="68"/>
      <c r="W28" s="68"/>
      <c r="X28" s="68"/>
      <c r="Y28" s="68"/>
      <c r="Z28" s="68"/>
      <c r="AA28" s="68"/>
      <c r="AB28" s="68"/>
      <c r="AC28" s="68"/>
      <c r="AD28" s="68"/>
      <c r="AE28" s="68"/>
      <c r="AF28" s="68"/>
      <c r="AG28" s="68"/>
      <c r="AH28" s="68"/>
      <c r="AI28" s="68"/>
      <c r="AJ28" s="68"/>
      <c r="AK28" s="68"/>
      <c r="AL28" s="68"/>
      <c r="AM28" s="68"/>
      <c r="AN28" s="68"/>
      <c r="AO28" s="68"/>
      <c r="AP28" s="68"/>
      <c r="AQ28" s="68"/>
      <c r="AR28" s="68"/>
      <c r="AS28" s="68"/>
      <c r="AT28" s="68"/>
      <c r="AU28" s="68"/>
      <c r="AV28" s="68"/>
      <c r="AW28" s="68"/>
      <c r="AX28" s="68"/>
    </row>
    <row r="29" spans="1:50" ht="32.25" customHeight="1" x14ac:dyDescent="0.2">
      <c r="A29" s="12" t="s">
        <v>406</v>
      </c>
      <c r="B29" s="114" t="s">
        <v>570</v>
      </c>
      <c r="C29" s="48">
        <v>0</v>
      </c>
      <c r="D29" s="111">
        <v>-2.1949999999999998</v>
      </c>
      <c r="E29" s="112">
        <v>-0.35299999999999998</v>
      </c>
      <c r="F29" s="113">
        <v>-2.8000000000000001E-2</v>
      </c>
      <c r="G29" s="127">
        <v>112.5</v>
      </c>
      <c r="H29" s="248">
        <v>0.08</v>
      </c>
      <c r="I29" s="248">
        <v>0.08</v>
      </c>
      <c r="J29" s="129">
        <v>8.1000000000000003E-2</v>
      </c>
      <c r="K29" s="34"/>
      <c r="M29" s="161"/>
      <c r="N29" s="161"/>
      <c r="O29" s="161"/>
      <c r="P29" s="161"/>
      <c r="Q29" s="161"/>
      <c r="R29" s="161"/>
      <c r="S29" s="161"/>
      <c r="T29" s="68"/>
      <c r="U29" s="68"/>
      <c r="V29" s="68"/>
      <c r="W29" s="68"/>
      <c r="X29" s="68"/>
      <c r="Y29" s="68"/>
      <c r="Z29" s="68"/>
      <c r="AA29" s="68"/>
      <c r="AB29" s="68"/>
      <c r="AC29" s="68"/>
      <c r="AD29" s="68"/>
      <c r="AE29" s="68"/>
      <c r="AF29" s="68"/>
      <c r="AG29" s="68"/>
      <c r="AH29" s="68"/>
      <c r="AI29" s="68"/>
      <c r="AJ29" s="68"/>
      <c r="AK29" s="68"/>
      <c r="AL29" s="68"/>
      <c r="AM29" s="68"/>
      <c r="AN29" s="68"/>
      <c r="AO29" s="68"/>
      <c r="AP29" s="68"/>
      <c r="AQ29" s="68"/>
      <c r="AR29" s="68"/>
      <c r="AS29" s="68"/>
      <c r="AT29" s="68"/>
      <c r="AU29" s="68"/>
      <c r="AV29" s="68"/>
      <c r="AW29" s="68"/>
      <c r="AX29" s="68"/>
    </row>
    <row r="30" spans="1:50" ht="32.25" customHeight="1" x14ac:dyDescent="0.2">
      <c r="A30" s="12" t="s">
        <v>407</v>
      </c>
      <c r="B30" s="34" t="s">
        <v>612</v>
      </c>
      <c r="C30" s="48">
        <v>0</v>
      </c>
      <c r="D30" s="111">
        <v>-2.1949999999999998</v>
      </c>
      <c r="E30" s="112">
        <v>-0.35299999999999998</v>
      </c>
      <c r="F30" s="113">
        <v>-2.8000000000000001E-2</v>
      </c>
      <c r="G30" s="127">
        <v>112.5</v>
      </c>
      <c r="H30" s="248">
        <v>0.08</v>
      </c>
      <c r="I30" s="248">
        <v>0.08</v>
      </c>
      <c r="J30" s="109">
        <v>0</v>
      </c>
      <c r="K30" s="34"/>
      <c r="M30" s="161"/>
      <c r="N30" s="161"/>
      <c r="O30" s="161"/>
      <c r="P30" s="161"/>
      <c r="Q30" s="161"/>
      <c r="R30" s="161"/>
      <c r="S30" s="161"/>
      <c r="T30" s="68"/>
      <c r="U30" s="68"/>
      <c r="V30" s="68"/>
      <c r="W30" s="68"/>
      <c r="X30" s="68"/>
      <c r="Y30" s="68"/>
      <c r="Z30" s="68"/>
      <c r="AA30" s="68"/>
      <c r="AB30" s="68"/>
      <c r="AC30" s="68"/>
      <c r="AD30" s="68"/>
      <c r="AE30" s="68"/>
      <c r="AF30" s="68"/>
      <c r="AG30" s="68"/>
      <c r="AH30" s="68"/>
      <c r="AI30" s="68"/>
      <c r="AJ30" s="68"/>
      <c r="AK30" s="68"/>
      <c r="AL30" s="68"/>
      <c r="AM30" s="68"/>
      <c r="AN30" s="68"/>
      <c r="AO30" s="68"/>
      <c r="AP30" s="68"/>
      <c r="AQ30" s="68"/>
      <c r="AR30" s="68"/>
      <c r="AS30" s="68"/>
      <c r="AT30" s="68"/>
      <c r="AU30" s="68"/>
      <c r="AV30" s="68"/>
      <c r="AW30" s="68"/>
      <c r="AX30" s="68"/>
    </row>
    <row r="31" spans="1:50" ht="27.75" customHeight="1" x14ac:dyDescent="0.2">
      <c r="M31" s="161"/>
      <c r="N31" s="161"/>
      <c r="O31" s="161"/>
      <c r="P31" s="161"/>
      <c r="Q31" s="161"/>
      <c r="R31" s="161"/>
      <c r="S31" s="161"/>
    </row>
    <row r="32" spans="1:50" ht="27.75" customHeight="1" x14ac:dyDescent="0.2">
      <c r="M32" s="161"/>
      <c r="N32" s="161"/>
      <c r="O32" s="161"/>
      <c r="P32" s="161"/>
      <c r="Q32" s="161"/>
      <c r="R32" s="161"/>
      <c r="S32" s="161"/>
    </row>
    <row r="33" spans="13:19" ht="27.75" customHeight="1" x14ac:dyDescent="0.2">
      <c r="M33" s="161"/>
      <c r="N33" s="161"/>
      <c r="O33" s="161"/>
      <c r="P33" s="161"/>
      <c r="Q33" s="161"/>
      <c r="R33" s="161"/>
      <c r="S33" s="161"/>
    </row>
    <row r="34" spans="13:19" ht="27.75" customHeight="1" x14ac:dyDescent="0.2">
      <c r="M34" s="161"/>
      <c r="N34" s="161"/>
      <c r="O34" s="161"/>
      <c r="P34" s="161"/>
      <c r="Q34" s="161"/>
      <c r="R34" s="161"/>
      <c r="S34" s="161"/>
    </row>
    <row r="35" spans="13:19" ht="27.75" customHeight="1" x14ac:dyDescent="0.2">
      <c r="M35" s="161"/>
      <c r="N35" s="161"/>
      <c r="O35" s="161"/>
      <c r="P35" s="161"/>
      <c r="Q35" s="161"/>
      <c r="R35" s="161"/>
      <c r="S35" s="161"/>
    </row>
    <row r="36" spans="13:19" ht="27.75" customHeight="1" x14ac:dyDescent="0.2">
      <c r="M36" s="161"/>
      <c r="N36" s="161"/>
      <c r="O36" s="161"/>
      <c r="P36" s="161"/>
      <c r="Q36" s="161"/>
      <c r="R36" s="161"/>
      <c r="S36" s="161"/>
    </row>
    <row r="37" spans="13:19" ht="27.75" customHeight="1" x14ac:dyDescent="0.2">
      <c r="M37" s="161"/>
      <c r="N37" s="161"/>
      <c r="O37" s="161"/>
      <c r="P37" s="161"/>
      <c r="Q37" s="161"/>
      <c r="R37" s="161"/>
      <c r="S37" s="161"/>
    </row>
    <row r="38" spans="13:19" ht="27.75" customHeight="1" x14ac:dyDescent="0.2">
      <c r="M38" s="161"/>
      <c r="N38" s="161"/>
      <c r="O38" s="161"/>
      <c r="P38" s="161"/>
      <c r="Q38" s="161"/>
      <c r="R38" s="161"/>
      <c r="S38" s="161"/>
    </row>
    <row r="39" spans="13:19" ht="27.75" customHeight="1" x14ac:dyDescent="0.2">
      <c r="M39" s="161"/>
      <c r="N39" s="161"/>
      <c r="O39" s="161"/>
      <c r="P39" s="161"/>
      <c r="Q39" s="161"/>
      <c r="R39" s="161"/>
      <c r="S39" s="161"/>
    </row>
    <row r="40" spans="13:19" ht="27.75" customHeight="1" x14ac:dyDescent="0.2">
      <c r="M40" s="161"/>
      <c r="N40" s="161"/>
      <c r="O40" s="161"/>
      <c r="P40" s="161"/>
      <c r="Q40" s="161"/>
      <c r="R40" s="161"/>
      <c r="S40" s="161"/>
    </row>
    <row r="41" spans="13:19" ht="27.75" customHeight="1" x14ac:dyDescent="0.2">
      <c r="M41" s="161"/>
      <c r="N41" s="161"/>
      <c r="O41" s="161"/>
      <c r="P41" s="161"/>
      <c r="Q41" s="161"/>
      <c r="R41" s="161"/>
      <c r="S41" s="161"/>
    </row>
    <row r="42" spans="13:19" ht="27.75" customHeight="1" x14ac:dyDescent="0.2">
      <c r="M42" s="161"/>
      <c r="N42" s="161"/>
      <c r="O42" s="161"/>
      <c r="P42" s="161"/>
      <c r="Q42" s="161"/>
      <c r="R42" s="161"/>
      <c r="S42" s="161"/>
    </row>
    <row r="43" spans="13:19" ht="27.75" customHeight="1" x14ac:dyDescent="0.2">
      <c r="M43" s="161"/>
      <c r="N43" s="161"/>
      <c r="O43" s="161"/>
      <c r="P43" s="161"/>
      <c r="Q43" s="161"/>
      <c r="R43" s="161"/>
      <c r="S43" s="161"/>
    </row>
    <row r="44" spans="13:19" ht="27.75" customHeight="1" x14ac:dyDescent="0.2">
      <c r="M44" s="161"/>
      <c r="N44" s="161"/>
      <c r="O44" s="161"/>
      <c r="P44" s="161"/>
      <c r="Q44" s="161"/>
      <c r="R44" s="161"/>
      <c r="S44" s="161"/>
    </row>
    <row r="45" spans="13:19" ht="27.75" customHeight="1" x14ac:dyDescent="0.2">
      <c r="M45" s="161"/>
      <c r="N45" s="161"/>
      <c r="O45" s="161"/>
      <c r="P45" s="161"/>
      <c r="Q45" s="161"/>
      <c r="R45" s="161"/>
      <c r="S45" s="161"/>
    </row>
    <row r="46" spans="13:19" ht="27.75" customHeight="1" x14ac:dyDescent="0.2">
      <c r="M46" s="161"/>
      <c r="N46" s="161"/>
      <c r="O46" s="161"/>
      <c r="P46" s="161"/>
      <c r="Q46" s="161"/>
      <c r="R46" s="161"/>
      <c r="S46" s="161"/>
    </row>
    <row r="47" spans="13:19" ht="27.75" customHeight="1" x14ac:dyDescent="0.2">
      <c r="M47" s="161"/>
      <c r="N47" s="161"/>
      <c r="O47" s="161"/>
      <c r="P47" s="161"/>
      <c r="Q47" s="161"/>
      <c r="R47" s="161"/>
      <c r="S47" s="161"/>
    </row>
    <row r="48" spans="13:19" ht="27.75" customHeight="1" x14ac:dyDescent="0.2">
      <c r="M48" s="161"/>
      <c r="N48" s="161"/>
      <c r="O48" s="161"/>
      <c r="P48" s="161"/>
      <c r="Q48" s="161"/>
      <c r="R48" s="161"/>
      <c r="S48" s="161"/>
    </row>
    <row r="49" spans="13:19" ht="27.75" customHeight="1" x14ac:dyDescent="0.2">
      <c r="M49" s="161"/>
      <c r="N49" s="161"/>
      <c r="O49" s="161"/>
      <c r="P49" s="161"/>
      <c r="Q49" s="161"/>
      <c r="R49" s="161"/>
      <c r="S49" s="161"/>
    </row>
    <row r="50" spans="13:19" ht="27.75" customHeight="1" x14ac:dyDescent="0.2">
      <c r="M50" s="161"/>
      <c r="N50" s="161"/>
      <c r="O50" s="161"/>
      <c r="P50" s="161"/>
      <c r="Q50" s="161"/>
      <c r="R50" s="161"/>
      <c r="S50" s="161"/>
    </row>
    <row r="51" spans="13:19" ht="27.75" customHeight="1" x14ac:dyDescent="0.2">
      <c r="M51" s="161"/>
      <c r="N51" s="161"/>
      <c r="O51" s="161"/>
      <c r="P51" s="161"/>
      <c r="Q51" s="161"/>
      <c r="R51" s="161"/>
      <c r="S51" s="161"/>
    </row>
    <row r="52" spans="13:19" ht="27.75" customHeight="1" x14ac:dyDescent="0.2">
      <c r="M52" s="161"/>
      <c r="N52" s="161"/>
      <c r="O52" s="161"/>
      <c r="P52" s="161"/>
      <c r="Q52" s="161"/>
      <c r="R52" s="161"/>
      <c r="S52" s="161"/>
    </row>
    <row r="53" spans="13:19" ht="27.75" customHeight="1" x14ac:dyDescent="0.2">
      <c r="M53" s="161"/>
      <c r="N53" s="161"/>
      <c r="O53" s="161"/>
      <c r="P53" s="161"/>
      <c r="Q53" s="161"/>
      <c r="R53" s="161"/>
      <c r="S53" s="161"/>
    </row>
    <row r="54" spans="13:19" ht="27.75" customHeight="1" x14ac:dyDescent="0.2">
      <c r="M54" s="161"/>
      <c r="N54" s="161"/>
      <c r="O54" s="161"/>
      <c r="P54" s="161"/>
      <c r="Q54" s="161"/>
      <c r="R54" s="161"/>
      <c r="S54" s="161"/>
    </row>
    <row r="55" spans="13:19" ht="27.75" customHeight="1" x14ac:dyDescent="0.2">
      <c r="M55" s="161"/>
      <c r="N55" s="161"/>
      <c r="O55" s="161"/>
      <c r="P55" s="161"/>
      <c r="Q55" s="161"/>
      <c r="R55" s="161"/>
      <c r="S55" s="161"/>
    </row>
    <row r="56" spans="13:19" ht="27.75" customHeight="1" x14ac:dyDescent="0.2">
      <c r="M56" s="161"/>
      <c r="N56" s="161"/>
      <c r="O56" s="161"/>
      <c r="P56" s="161"/>
      <c r="Q56" s="161"/>
      <c r="R56" s="161"/>
      <c r="S56" s="161"/>
    </row>
    <row r="57" spans="13:19" ht="27.75" customHeight="1" x14ac:dyDescent="0.2">
      <c r="M57" s="161"/>
      <c r="N57" s="161"/>
      <c r="O57" s="161"/>
      <c r="P57" s="161"/>
      <c r="Q57" s="161"/>
      <c r="R57" s="161"/>
      <c r="S57" s="161"/>
    </row>
    <row r="58" spans="13:19" ht="27.75" customHeight="1" x14ac:dyDescent="0.2">
      <c r="M58" s="161"/>
      <c r="N58" s="161"/>
      <c r="O58" s="161"/>
      <c r="P58" s="161"/>
      <c r="Q58" s="161"/>
      <c r="R58" s="161"/>
      <c r="S58" s="161"/>
    </row>
    <row r="59" spans="13:19" ht="27.75" customHeight="1" x14ac:dyDescent="0.2">
      <c r="M59" s="161"/>
      <c r="N59" s="161"/>
      <c r="O59" s="161"/>
      <c r="P59" s="161"/>
      <c r="Q59" s="161"/>
      <c r="R59" s="161"/>
      <c r="S59" s="161"/>
    </row>
    <row r="60" spans="13:19" ht="27.75" customHeight="1" x14ac:dyDescent="0.2">
      <c r="M60" s="161"/>
      <c r="N60" s="161"/>
      <c r="O60" s="161"/>
      <c r="P60" s="161"/>
      <c r="Q60" s="161"/>
      <c r="R60" s="161"/>
      <c r="S60" s="161"/>
    </row>
    <row r="61" spans="13:19" ht="27.75" customHeight="1" x14ac:dyDescent="0.2">
      <c r="M61" s="161"/>
      <c r="N61" s="161"/>
      <c r="O61" s="161"/>
      <c r="P61" s="161"/>
      <c r="Q61" s="161"/>
      <c r="R61" s="161"/>
      <c r="S61" s="161"/>
    </row>
    <row r="62" spans="13:19" ht="27.75" customHeight="1" x14ac:dyDescent="0.2">
      <c r="M62" s="161"/>
      <c r="N62" s="161"/>
      <c r="O62" s="161"/>
      <c r="P62" s="161"/>
      <c r="Q62" s="161"/>
      <c r="R62" s="161"/>
      <c r="S62" s="161"/>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4">
    <mergeCell ref="G8:H8"/>
    <mergeCell ref="E1:K1"/>
    <mergeCell ref="I9:K9"/>
    <mergeCell ref="G9:H9"/>
    <mergeCell ref="A2:K2"/>
    <mergeCell ref="C5:D5"/>
    <mergeCell ref="C6:D6"/>
    <mergeCell ref="G5:H5"/>
    <mergeCell ref="G6:H6"/>
    <mergeCell ref="G4:K4"/>
    <mergeCell ref="A4:E4"/>
    <mergeCell ref="C7:D7"/>
    <mergeCell ref="B8:E8"/>
    <mergeCell ref="G7:H7"/>
  </mergeCells>
  <phoneticPr fontId="5" type="noConversion"/>
  <hyperlinks>
    <hyperlink ref="A1" location="Overview!A1" display="Back to Overview"/>
  </hyperlinks>
  <pageMargins left="0.39370078740157483" right="0.39370078740157483" top="0.9055118110236221" bottom="0.74803149606299213" header="0.51181102362204722" footer="0.51181102362204722"/>
  <pageSetup paperSize="9" scale="45" fitToHeight="0" orientation="portrait" r:id="rId2"/>
  <headerFooter scaleWithDoc="0">
    <oddHeader>&amp;L&amp;"Trebuchet MS,Bold"
Annex 1&amp;"Trebuchet MS,Regular" - Schedule of Charges for use of the Distribution System by LV and HV Designated Properties</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AI10"/>
  <sheetViews>
    <sheetView zoomScaleNormal="100" zoomScaleSheetLayoutView="100" workbookViewId="0">
      <selection activeCell="A10" sqref="A10:O10"/>
    </sheetView>
  </sheetViews>
  <sheetFormatPr defaultColWidth="9.28515625" defaultRowHeight="12.75" x14ac:dyDescent="0.2"/>
  <cols>
    <col min="1" max="1" width="15.28515625" style="39" bestFit="1" customWidth="1"/>
    <col min="2" max="2" width="9.42578125" style="39" bestFit="1" customWidth="1"/>
    <col min="3" max="3" width="14.28515625" style="39" bestFit="1" customWidth="1"/>
    <col min="4" max="4" width="14" style="45" bestFit="1" customWidth="1"/>
    <col min="5" max="5" width="5.7109375" style="45" bestFit="1" customWidth="1"/>
    <col min="6" max="6" width="14.28515625" style="45" bestFit="1" customWidth="1"/>
    <col min="7" max="7" width="50" style="45" bestFit="1" customWidth="1"/>
    <col min="8" max="8" width="12.28515625" style="45" bestFit="1" customWidth="1"/>
    <col min="9" max="9" width="12.42578125" style="46" bestFit="1" customWidth="1"/>
    <col min="10" max="11" width="11.28515625" style="47" bestFit="1" customWidth="1"/>
    <col min="12" max="12" width="12.28515625" style="39" bestFit="1" customWidth="1"/>
    <col min="13" max="13" width="12.42578125" style="39" bestFit="1" customWidth="1"/>
    <col min="14" max="15" width="11.28515625" style="39" bestFit="1" customWidth="1"/>
    <col min="16" max="16" width="15.5703125" style="39" customWidth="1"/>
    <col min="17" max="17" width="9.28515625" style="39" bestFit="1" customWidth="1"/>
    <col min="18" max="18" width="9.28515625" style="39"/>
    <col min="19" max="19" width="7.7109375" style="39" bestFit="1" customWidth="1"/>
    <col min="20" max="20" width="9" style="39" bestFit="1" customWidth="1"/>
    <col min="21" max="21" width="8.5703125" style="39" bestFit="1" customWidth="1"/>
    <col min="22" max="22" width="8.7109375" style="39" bestFit="1" customWidth="1"/>
    <col min="23" max="23" width="7.7109375" style="39" bestFit="1" customWidth="1"/>
    <col min="24" max="24" width="9" style="39" bestFit="1" customWidth="1"/>
    <col min="25" max="25" width="8.5703125" style="39" bestFit="1" customWidth="1"/>
    <col min="26" max="26" width="8.7109375" style="39" bestFit="1" customWidth="1"/>
    <col min="27" max="27" width="9.28515625" style="39"/>
    <col min="28" max="35" width="5.7109375" style="39" bestFit="1" customWidth="1"/>
    <col min="36" max="16384" width="9.28515625" style="39"/>
  </cols>
  <sheetData>
    <row r="1" spans="1:35" x14ac:dyDescent="0.2">
      <c r="A1" s="37" t="s">
        <v>19</v>
      </c>
      <c r="B1" s="37"/>
      <c r="C1" s="196"/>
      <c r="D1" s="196"/>
      <c r="E1" s="38"/>
      <c r="F1" s="195" t="s">
        <v>31</v>
      </c>
      <c r="G1" s="195"/>
      <c r="H1" s="195"/>
      <c r="I1" s="195"/>
      <c r="J1" s="195"/>
      <c r="K1" s="195"/>
      <c r="L1" s="195"/>
      <c r="M1" s="195"/>
      <c r="N1" s="195"/>
      <c r="O1" s="195"/>
    </row>
    <row r="2" spans="1:35" s="40" customFormat="1" ht="18" x14ac:dyDescent="0.2">
      <c r="A2" s="183" t="str">
        <f>Overview!B4&amp; " - Effective from "&amp;Overview!D4&amp;" - "&amp;Overview!E4&amp;" EDCM charges"</f>
        <v>Energy Assets Networks Limited - GSP_M - Effective from 1 April 2021 - Final EDCM charges</v>
      </c>
      <c r="B2" s="183"/>
      <c r="C2" s="183"/>
      <c r="D2" s="183"/>
      <c r="E2" s="183"/>
      <c r="F2" s="183"/>
      <c r="G2" s="183"/>
      <c r="H2" s="183"/>
      <c r="I2" s="183"/>
      <c r="J2" s="183"/>
      <c r="K2" s="183"/>
      <c r="L2" s="183"/>
      <c r="M2" s="183"/>
      <c r="N2" s="183"/>
      <c r="O2" s="183"/>
    </row>
    <row r="3" spans="1:35" s="69" customFormat="1" ht="18" x14ac:dyDescent="0.2">
      <c r="A3" s="66"/>
      <c r="B3" s="66"/>
      <c r="C3" s="66"/>
      <c r="D3" s="66"/>
      <c r="E3" s="66"/>
      <c r="F3" s="66"/>
      <c r="G3" s="66"/>
      <c r="H3" s="66"/>
      <c r="I3" s="66"/>
      <c r="J3" s="66"/>
      <c r="K3" s="66"/>
      <c r="L3" s="66"/>
      <c r="M3" s="66"/>
      <c r="N3" s="66"/>
      <c r="O3" s="66"/>
    </row>
    <row r="4" spans="1:35" s="69" customFormat="1" ht="18" x14ac:dyDescent="0.2">
      <c r="A4" s="183" t="s">
        <v>287</v>
      </c>
      <c r="B4" s="183"/>
      <c r="C4" s="183"/>
      <c r="D4" s="183"/>
      <c r="E4" s="183"/>
      <c r="F4" s="183"/>
      <c r="G4" s="66"/>
      <c r="H4" s="66"/>
      <c r="I4" s="66"/>
      <c r="J4" s="66"/>
      <c r="K4" s="66"/>
      <c r="L4" s="66"/>
      <c r="M4" s="66"/>
      <c r="N4" s="66"/>
      <c r="O4" s="66"/>
    </row>
    <row r="5" spans="1:35" s="69" customFormat="1" ht="18" x14ac:dyDescent="0.2">
      <c r="A5" s="197" t="s">
        <v>12</v>
      </c>
      <c r="B5" s="198"/>
      <c r="C5" s="198"/>
      <c r="D5" s="199" t="s">
        <v>284</v>
      </c>
      <c r="E5" s="199"/>
      <c r="F5" s="199"/>
      <c r="G5" s="66"/>
      <c r="H5" s="66"/>
      <c r="I5" s="66"/>
      <c r="J5" s="66"/>
      <c r="K5" s="66"/>
      <c r="L5" s="66"/>
      <c r="M5" s="66"/>
      <c r="N5" s="66"/>
      <c r="O5" s="66"/>
    </row>
    <row r="6" spans="1:35" s="69" customFormat="1" ht="38.25" customHeight="1" x14ac:dyDescent="0.2">
      <c r="A6" s="182" t="s">
        <v>283</v>
      </c>
      <c r="B6" s="182"/>
      <c r="C6" s="182"/>
      <c r="D6" s="186" t="s">
        <v>380</v>
      </c>
      <c r="E6" s="186"/>
      <c r="F6" s="186"/>
      <c r="G6" s="66"/>
      <c r="H6" s="66"/>
      <c r="I6" s="66"/>
      <c r="J6" s="66"/>
      <c r="K6" s="66"/>
      <c r="L6" s="66"/>
      <c r="M6" s="66"/>
      <c r="N6" s="66"/>
      <c r="O6" s="66"/>
    </row>
    <row r="7" spans="1:35" s="69" customFormat="1" ht="30" customHeight="1" x14ac:dyDescent="0.2">
      <c r="A7" s="182" t="s">
        <v>13</v>
      </c>
      <c r="B7" s="182"/>
      <c r="C7" s="182"/>
      <c r="D7" s="186" t="s">
        <v>14</v>
      </c>
      <c r="E7" s="186"/>
      <c r="F7" s="186"/>
      <c r="G7" s="66"/>
      <c r="H7" s="66"/>
      <c r="I7" s="66"/>
      <c r="J7" s="66"/>
      <c r="K7" s="66"/>
      <c r="L7" s="66"/>
      <c r="M7" s="66"/>
      <c r="N7" s="66"/>
      <c r="O7" s="66"/>
    </row>
    <row r="8" spans="1:35" s="69" customFormat="1" ht="18" x14ac:dyDescent="0.2">
      <c r="A8" s="66"/>
      <c r="B8" s="66"/>
      <c r="C8" s="66"/>
      <c r="D8" s="66"/>
      <c r="E8" s="66"/>
      <c r="F8" s="66"/>
      <c r="G8" s="66"/>
      <c r="H8" s="66"/>
      <c r="I8" s="66"/>
      <c r="J8" s="66"/>
      <c r="K8" s="66"/>
      <c r="L8" s="66"/>
      <c r="M8" s="66"/>
      <c r="N8" s="66"/>
      <c r="O8" s="66"/>
    </row>
    <row r="9" spans="1:35" ht="63.75" x14ac:dyDescent="0.2">
      <c r="A9" s="41" t="s">
        <v>274</v>
      </c>
      <c r="B9" s="42" t="s">
        <v>263</v>
      </c>
      <c r="C9" s="41" t="s">
        <v>264</v>
      </c>
      <c r="D9" s="41" t="s">
        <v>276</v>
      </c>
      <c r="E9" s="42" t="s">
        <v>263</v>
      </c>
      <c r="F9" s="41" t="s">
        <v>265</v>
      </c>
      <c r="G9" s="43" t="s">
        <v>30</v>
      </c>
      <c r="H9" s="44" t="s">
        <v>355</v>
      </c>
      <c r="I9" s="43" t="s">
        <v>277</v>
      </c>
      <c r="J9" s="43" t="s">
        <v>351</v>
      </c>
      <c r="K9" s="101" t="s">
        <v>367</v>
      </c>
      <c r="L9" s="44" t="s">
        <v>356</v>
      </c>
      <c r="M9" s="43" t="s">
        <v>278</v>
      </c>
      <c r="N9" s="43" t="s">
        <v>352</v>
      </c>
      <c r="O9" s="101" t="s">
        <v>368</v>
      </c>
      <c r="Q9" s="69"/>
      <c r="R9" s="69"/>
      <c r="S9" s="69"/>
      <c r="T9" s="69"/>
      <c r="U9" s="69"/>
      <c r="V9" s="69"/>
      <c r="W9" s="69"/>
      <c r="X9" s="69"/>
      <c r="Y9" s="69"/>
      <c r="Z9" s="69"/>
      <c r="AA9" s="69"/>
      <c r="AB9" s="69"/>
      <c r="AC9" s="69"/>
      <c r="AD9" s="69"/>
      <c r="AE9" s="69"/>
      <c r="AF9" s="69"/>
      <c r="AG9" s="69"/>
      <c r="AH9" s="69"/>
      <c r="AI9" s="69"/>
    </row>
    <row r="10" spans="1:35" ht="26.25" customHeight="1" x14ac:dyDescent="0.2">
      <c r="A10" s="191" t="s">
        <v>558</v>
      </c>
      <c r="B10" s="192"/>
      <c r="C10" s="192"/>
      <c r="D10" s="192"/>
      <c r="E10" s="192"/>
      <c r="F10" s="192"/>
      <c r="G10" s="192"/>
      <c r="H10" s="192"/>
      <c r="I10" s="192"/>
      <c r="J10" s="192"/>
      <c r="K10" s="192"/>
      <c r="L10" s="192"/>
      <c r="M10" s="192"/>
      <c r="N10" s="193"/>
      <c r="O10" s="194"/>
    </row>
  </sheetData>
  <mergeCells count="11">
    <mergeCell ref="A10:O10"/>
    <mergeCell ref="F1:O1"/>
    <mergeCell ref="A2:O2"/>
    <mergeCell ref="C1:D1"/>
    <mergeCell ref="D7:F7"/>
    <mergeCell ref="A5:C5"/>
    <mergeCell ref="A6:C6"/>
    <mergeCell ref="A7:C7"/>
    <mergeCell ref="A4:F4"/>
    <mergeCell ref="D5:F5"/>
    <mergeCell ref="D6:F6"/>
  </mergeCells>
  <hyperlinks>
    <hyperlink ref="A1" location="Overview!A1" display="Back to Overview"/>
  </hyperlinks>
  <pageMargins left="0.39370078740157483" right="0.35433070866141736" top="0.86614173228346458" bottom="0.55118110236220474" header="0.27559055118110237" footer="0.27559055118110237"/>
  <pageSetup paperSize="9" scale="65" fitToHeight="0" orientation="landscape" r:id="rId1"/>
  <headerFooter differentFirst="1" scaleWithDoc="0">
    <oddHeader>&amp;L&amp;"Trebuchet MS,Regular"
&amp;"Trebuchet MS,Bold"Annex 2&amp;"Trebuchet MS,Regular" - Schedule of Charges for use of the Distribution System by Designated EHV Properties (including LDNOs with Designated EHV Properties/end-users).</oddHeader>
    <firstHeader>&amp;L&amp;"Trebuchet MS,Regular"
&amp;"Trebuchet MS,Bold"Annex 2&amp;"Trebuchet MS,Regular" - Schedule of Charges for use of the Distribution System by Designated EHV Properties (including LDNOs with Designated EHV Properties/end-users).</first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N5"/>
  <sheetViews>
    <sheetView zoomScaleNormal="100" zoomScaleSheetLayoutView="100" workbookViewId="0">
      <selection activeCell="A5" sqref="A5:H5"/>
    </sheetView>
  </sheetViews>
  <sheetFormatPr defaultColWidth="9.28515625" defaultRowHeight="12.75" x14ac:dyDescent="0.2"/>
  <cols>
    <col min="1" max="1" width="14.7109375" style="39" customWidth="1"/>
    <col min="2" max="2" width="8.7109375" style="39" customWidth="1"/>
    <col min="3" max="3" width="15.7109375" style="45" bestFit="1" customWidth="1"/>
    <col min="4" max="4" width="50.7109375" style="45" customWidth="1"/>
    <col min="5" max="5" width="14.7109375" style="46" customWidth="1"/>
    <col min="6" max="7" width="14.7109375" style="47" customWidth="1"/>
    <col min="8" max="8" width="14.7109375" style="39" customWidth="1"/>
    <col min="9" max="9" width="15.5703125" style="39" customWidth="1"/>
    <col min="10" max="13" width="9.28515625" style="39"/>
    <col min="14" max="14" width="9.42578125" style="39" bestFit="1" customWidth="1"/>
    <col min="15" max="16384" width="9.28515625" style="39"/>
  </cols>
  <sheetData>
    <row r="1" spans="1:14" x14ac:dyDescent="0.2">
      <c r="A1" s="195" t="s">
        <v>298</v>
      </c>
      <c r="B1" s="195"/>
      <c r="C1" s="195"/>
      <c r="D1" s="195"/>
      <c r="E1" s="195"/>
      <c r="F1" s="195"/>
      <c r="G1" s="195"/>
      <c r="H1" s="195"/>
    </row>
    <row r="2" spans="1:14" s="40" customFormat="1" ht="18" x14ac:dyDescent="0.2">
      <c r="A2" s="200" t="str">
        <f>Overview!B4&amp; " - Effective from "&amp;Overview!D4&amp;" - "&amp;Overview!E4&amp;" EDCM import charges"</f>
        <v>Energy Assets Networks Limited - GSP_M - Effective from 1 April 2021 - Final EDCM import charges</v>
      </c>
      <c r="B2" s="201"/>
      <c r="C2" s="201"/>
      <c r="D2" s="201"/>
      <c r="E2" s="201"/>
      <c r="F2" s="201"/>
      <c r="G2" s="201"/>
      <c r="H2" s="202"/>
    </row>
    <row r="3" spans="1:14" s="69" customFormat="1" ht="18" x14ac:dyDescent="0.2">
      <c r="A3" s="75"/>
      <c r="B3" s="75"/>
      <c r="C3" s="75"/>
      <c r="D3" s="76"/>
      <c r="E3" s="77"/>
      <c r="F3" s="77"/>
      <c r="G3" s="78"/>
      <c r="H3" s="78"/>
      <c r="I3" s="66"/>
      <c r="J3" s="39"/>
      <c r="K3" s="39"/>
      <c r="L3" s="39"/>
      <c r="M3" s="39"/>
      <c r="N3" s="39"/>
    </row>
    <row r="4" spans="1:14" ht="63.75" x14ac:dyDescent="0.2">
      <c r="A4" s="41" t="s">
        <v>274</v>
      </c>
      <c r="B4" s="42" t="s">
        <v>263</v>
      </c>
      <c r="C4" s="41" t="s">
        <v>264</v>
      </c>
      <c r="D4" s="43" t="s">
        <v>30</v>
      </c>
      <c r="E4" s="97" t="str">
        <f>'Annex 2 EHV charges'!H9</f>
        <v>Import
Super Red
unit charge
(p/kWh)</v>
      </c>
      <c r="F4" s="97" t="str">
        <f>'Annex 2 EHV charges'!I9</f>
        <v>Import
fixed charge
(p/day)</v>
      </c>
      <c r="G4" s="97" t="str">
        <f>'Annex 2 EHV charges'!J9</f>
        <v>Import
capacity charge
(p/kVA/day)</v>
      </c>
      <c r="H4" s="97" t="str">
        <f>'Annex 2 EHV charges'!K9</f>
        <v>Import
exceeded capacity charge
(p/kVA/day)</v>
      </c>
    </row>
    <row r="5" spans="1:14" ht="18.75" customHeight="1" x14ac:dyDescent="0.2">
      <c r="A5" s="203" t="s">
        <v>558</v>
      </c>
      <c r="B5" s="203"/>
      <c r="C5" s="203"/>
      <c r="D5" s="203"/>
      <c r="E5" s="203"/>
      <c r="F5" s="203"/>
      <c r="G5" s="203"/>
      <c r="H5" s="203"/>
    </row>
  </sheetData>
  <mergeCells count="3">
    <mergeCell ref="A2:H2"/>
    <mergeCell ref="A1:H1"/>
    <mergeCell ref="A5:H5"/>
  </mergeCells>
  <pageMargins left="0.39370078740157483" right="0.39370078740157483" top="0.9055118110236221" bottom="0.74803149606299213" header="0.31496062992125984" footer="0.51181102362204722"/>
  <pageSetup paperSize="9" scale="65" fitToHeight="0" orientation="portrait" r:id="rId1"/>
  <headerFooter differentFirst="1" scaleWithDoc="0">
    <oddHeader>&amp;L&amp;"Trebuchet MS,Bold"
Annex 2a&amp;"Trebuchet MS,Regular" - Schedule of Import Charges for use of the Distribution System by Designated EHV Properties (including LDNOs with Designated EHV Properties/end-users).</oddHeader>
    <firstHeader>&amp;L&amp;"Trebuchet MS,Bold"
Annex 2a &amp;"Trebuchet MS,Regular"- Schedule of Import Charges for use of the Distribution System by Designated EHV Properties (including LDNOs with Designated EHV Properties/end-users).</first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O5"/>
  <sheetViews>
    <sheetView zoomScaleNormal="100" zoomScaleSheetLayoutView="100" workbookViewId="0">
      <selection activeCell="A5" sqref="A5:H5"/>
    </sheetView>
  </sheetViews>
  <sheetFormatPr defaultColWidth="9.28515625" defaultRowHeight="12.75" x14ac:dyDescent="0.2"/>
  <cols>
    <col min="1" max="1" width="14.7109375" style="39" customWidth="1"/>
    <col min="2" max="2" width="8.7109375" style="39" customWidth="1"/>
    <col min="3" max="3" width="15.7109375" style="45" bestFit="1" customWidth="1"/>
    <col min="4" max="4" width="50.7109375" style="45" customWidth="1"/>
    <col min="5" max="5" width="14.7109375" style="46" customWidth="1"/>
    <col min="6" max="7" width="14.7109375" style="47" customWidth="1"/>
    <col min="8" max="8" width="14.7109375" style="39" customWidth="1"/>
    <col min="9" max="9" width="15.5703125" style="39" customWidth="1"/>
    <col min="10" max="16384" width="9.28515625" style="39"/>
  </cols>
  <sheetData>
    <row r="1" spans="1:15" x14ac:dyDescent="0.2">
      <c r="A1" s="195" t="s">
        <v>298</v>
      </c>
      <c r="B1" s="195"/>
      <c r="C1" s="195"/>
      <c r="D1" s="195"/>
      <c r="E1" s="195"/>
      <c r="F1" s="195"/>
      <c r="G1" s="195"/>
      <c r="H1" s="195"/>
    </row>
    <row r="2" spans="1:15" s="40" customFormat="1" ht="18" x14ac:dyDescent="0.2">
      <c r="A2" s="200" t="str">
        <f>Overview!B4&amp; " - Effective from "&amp;Overview!D4&amp;" - "&amp;Overview!E4&amp;" EDCM export charges"</f>
        <v>Energy Assets Networks Limited - GSP_M - Effective from 1 April 2021 - Final EDCM export charges</v>
      </c>
      <c r="B2" s="201"/>
      <c r="C2" s="201"/>
      <c r="D2" s="201"/>
      <c r="E2" s="201"/>
      <c r="F2" s="201"/>
      <c r="G2" s="201"/>
      <c r="H2" s="202"/>
    </row>
    <row r="3" spans="1:15" s="69" customFormat="1" ht="18" x14ac:dyDescent="0.2">
      <c r="A3" s="75"/>
      <c r="B3" s="75"/>
      <c r="C3" s="75"/>
      <c r="D3" s="76"/>
      <c r="E3" s="77"/>
      <c r="F3" s="77"/>
      <c r="G3" s="78"/>
      <c r="H3" s="78"/>
      <c r="I3" s="66"/>
      <c r="J3" s="66"/>
      <c r="K3" s="66"/>
      <c r="L3" s="66"/>
      <c r="M3" s="66"/>
      <c r="N3" s="66"/>
      <c r="O3" s="66"/>
    </row>
    <row r="4" spans="1:15" ht="63.75" x14ac:dyDescent="0.2">
      <c r="A4" s="41" t="s">
        <v>275</v>
      </c>
      <c r="B4" s="42" t="s">
        <v>263</v>
      </c>
      <c r="C4" s="41" t="s">
        <v>265</v>
      </c>
      <c r="D4" s="43" t="s">
        <v>30</v>
      </c>
      <c r="E4" s="43" t="str">
        <f>'Annex 2 EHV charges'!L9</f>
        <v>Export
Super Red
unit charge
(p/kWh)</v>
      </c>
      <c r="F4" s="43" t="str">
        <f>'Annex 2 EHV charges'!M9</f>
        <v>Export
fixed charge
(p/day)</v>
      </c>
      <c r="G4" s="43" t="str">
        <f>'Annex 2 EHV charges'!N9</f>
        <v>Export
capacity charge
(p/kVA/day)</v>
      </c>
      <c r="H4" s="43" t="str">
        <f>'Annex 2 EHV charges'!O9</f>
        <v>Export
exceeded capacity charge
(p/kVA/day)</v>
      </c>
    </row>
    <row r="5" spans="1:15" x14ac:dyDescent="0.2">
      <c r="A5" s="203" t="s">
        <v>558</v>
      </c>
      <c r="B5" s="203"/>
      <c r="C5" s="203"/>
      <c r="D5" s="203"/>
      <c r="E5" s="203"/>
      <c r="F5" s="203"/>
      <c r="G5" s="203"/>
      <c r="H5" s="203"/>
    </row>
  </sheetData>
  <mergeCells count="3">
    <mergeCell ref="A2:H2"/>
    <mergeCell ref="A1:H1"/>
    <mergeCell ref="A5:H5"/>
  </mergeCells>
  <pageMargins left="0.39370078740157483" right="0.39370078740157483" top="0.9055118110236221" bottom="0.74803149606299213" header="0.31496062992125984" footer="0.51181102362204722"/>
  <pageSetup paperSize="9" scale="65" fitToHeight="0" orientation="portrait" r:id="rId1"/>
  <headerFooter differentFirst="1" scaleWithDoc="0">
    <oddHeader>&amp;L&amp;"Trebuchet MS,Bold"
Annex 2b &amp;"Trebuchet MS,Regular"- Schedule of Export Charges for use of the Distribution System by Designated EHV Properties (including LDNOs with Designated EHV Properties/end-users).</oddHeader>
    <firstHeader>&amp;L&amp;"Trebuchet MS,Regular"
&amp;"Trebuchet MS,Bold"Annex 2b&amp;"Trebuchet MS,Regular" - Schedule of Export Charges for use of the Distribution System by Designated EHV Properties (including LDNOs with Designated EHV Properties/end-users).</first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J19"/>
  <sheetViews>
    <sheetView zoomScaleNormal="100" zoomScaleSheetLayoutView="100" workbookViewId="0">
      <selection activeCell="B6" sqref="B6:J8"/>
    </sheetView>
  </sheetViews>
  <sheetFormatPr defaultColWidth="9.28515625" defaultRowHeight="12.75" x14ac:dyDescent="0.2"/>
  <cols>
    <col min="1" max="1" width="27.42578125" style="36" customWidth="1"/>
    <col min="2" max="2" width="11" style="36" customWidth="1"/>
    <col min="3" max="3" width="9.28515625" style="36"/>
    <col min="4" max="10" width="16.5703125" style="36" customWidth="1"/>
    <col min="11" max="16384" width="9.28515625" style="36"/>
  </cols>
  <sheetData>
    <row r="1" spans="1:10" s="60" customFormat="1" ht="27.75" customHeight="1" x14ac:dyDescent="0.2">
      <c r="A1" s="117" t="s">
        <v>19</v>
      </c>
      <c r="B1" s="118"/>
      <c r="D1" s="118"/>
      <c r="E1" s="118"/>
      <c r="F1" s="118"/>
      <c r="G1" s="119"/>
      <c r="H1" s="36"/>
      <c r="I1" s="36"/>
    </row>
    <row r="2" spans="1:10" s="60" customFormat="1" ht="27" customHeight="1" x14ac:dyDescent="0.2">
      <c r="A2" s="183" t="str">
        <f>Overview!B4&amp; " - Effective from "&amp;Overview!D4&amp;" - "&amp;Overview!E4&amp;" LV and HV tariffs"</f>
        <v>Energy Assets Networks Limited - GSP_M - Effective from 1 April 2021 - Final LV and HV tariffs</v>
      </c>
      <c r="B2" s="183"/>
      <c r="C2" s="183"/>
      <c r="D2" s="183"/>
      <c r="E2" s="183"/>
      <c r="F2" s="183"/>
      <c r="G2" s="183"/>
      <c r="H2" s="183"/>
      <c r="I2" s="183"/>
      <c r="J2" s="183"/>
    </row>
    <row r="3" spans="1:10" s="60" customFormat="1" ht="27" customHeight="1" x14ac:dyDescent="0.2">
      <c r="A3" s="216" t="s">
        <v>258</v>
      </c>
      <c r="B3" s="217"/>
      <c r="C3" s="217"/>
      <c r="D3" s="217"/>
      <c r="E3" s="217"/>
      <c r="F3" s="217"/>
      <c r="G3" s="217"/>
      <c r="H3" s="217"/>
      <c r="I3" s="217"/>
      <c r="J3" s="218"/>
    </row>
    <row r="4" spans="1:10" s="60" customFormat="1" ht="71.25" customHeight="1" x14ac:dyDescent="0.2">
      <c r="A4" s="11"/>
      <c r="B4" s="24" t="s">
        <v>0</v>
      </c>
      <c r="C4" s="162" t="s">
        <v>24</v>
      </c>
      <c r="D4" s="162" t="s">
        <v>353</v>
      </c>
      <c r="E4" s="162" t="s">
        <v>354</v>
      </c>
      <c r="F4" s="162" t="s">
        <v>25</v>
      </c>
      <c r="G4" s="162"/>
      <c r="H4" s="162"/>
      <c r="I4" s="162"/>
      <c r="J4" s="162"/>
    </row>
    <row r="5" spans="1:10" s="60" customFormat="1" ht="32.25" customHeight="1" x14ac:dyDescent="0.2">
      <c r="A5" s="12"/>
      <c r="B5" s="23"/>
      <c r="C5" s="13"/>
      <c r="D5" s="14"/>
      <c r="E5" s="14"/>
      <c r="F5" s="15"/>
      <c r="G5" s="22"/>
      <c r="H5" s="22"/>
      <c r="I5" s="22"/>
      <c r="J5" s="22"/>
    </row>
    <row r="6" spans="1:10" ht="12.75" customHeight="1" x14ac:dyDescent="0.2">
      <c r="A6" s="219" t="s">
        <v>2</v>
      </c>
      <c r="B6" s="204" t="s">
        <v>560</v>
      </c>
      <c r="C6" s="205"/>
      <c r="D6" s="205"/>
      <c r="E6" s="205"/>
      <c r="F6" s="205"/>
      <c r="G6" s="205"/>
      <c r="H6" s="205"/>
      <c r="I6" s="205"/>
      <c r="J6" s="206"/>
    </row>
    <row r="7" spans="1:10" x14ac:dyDescent="0.2">
      <c r="A7" s="220"/>
      <c r="B7" s="207"/>
      <c r="C7" s="208"/>
      <c r="D7" s="208"/>
      <c r="E7" s="208"/>
      <c r="F7" s="208"/>
      <c r="G7" s="208"/>
      <c r="H7" s="208"/>
      <c r="I7" s="208"/>
      <c r="J7" s="209"/>
    </row>
    <row r="8" spans="1:10" x14ac:dyDescent="0.2">
      <c r="A8" s="221"/>
      <c r="B8" s="210"/>
      <c r="C8" s="211"/>
      <c r="D8" s="211"/>
      <c r="E8" s="211"/>
      <c r="F8" s="211"/>
      <c r="G8" s="211"/>
      <c r="H8" s="211"/>
      <c r="I8" s="211"/>
      <c r="J8" s="212"/>
    </row>
    <row r="11" spans="1:10" s="60" customFormat="1" ht="27" customHeight="1" x14ac:dyDescent="0.2">
      <c r="A11" s="216" t="s">
        <v>259</v>
      </c>
      <c r="B11" s="217"/>
      <c r="C11" s="217"/>
      <c r="D11" s="217"/>
      <c r="E11" s="217"/>
      <c r="F11" s="217"/>
      <c r="G11" s="217"/>
      <c r="H11" s="217"/>
      <c r="I11" s="217"/>
      <c r="J11" s="218"/>
    </row>
    <row r="12" spans="1:10" s="60" customFormat="1" ht="58.5" customHeight="1" x14ac:dyDescent="0.2">
      <c r="A12" s="11"/>
      <c r="B12" s="24" t="s">
        <v>0</v>
      </c>
      <c r="C12" s="162" t="s">
        <v>24</v>
      </c>
      <c r="D12" s="24" t="s">
        <v>357</v>
      </c>
      <c r="E12" s="24" t="s">
        <v>358</v>
      </c>
      <c r="F12" s="24" t="s">
        <v>359</v>
      </c>
      <c r="G12" s="162" t="s">
        <v>25</v>
      </c>
      <c r="H12" s="162" t="s">
        <v>26</v>
      </c>
      <c r="I12" s="24" t="s">
        <v>366</v>
      </c>
      <c r="J12" s="162" t="s">
        <v>257</v>
      </c>
    </row>
    <row r="13" spans="1:10" s="60" customFormat="1" ht="32.25" customHeight="1" x14ac:dyDescent="0.2">
      <c r="A13" s="12"/>
      <c r="B13" s="23"/>
      <c r="C13" s="13"/>
      <c r="D13" s="14"/>
      <c r="E13" s="14"/>
      <c r="F13" s="14"/>
      <c r="G13" s="15"/>
      <c r="H13" s="15"/>
      <c r="I13" s="15"/>
      <c r="J13" s="14"/>
    </row>
    <row r="14" spans="1:10" ht="12.75" customHeight="1" x14ac:dyDescent="0.2">
      <c r="A14" s="219" t="s">
        <v>2</v>
      </c>
      <c r="B14" s="204" t="s">
        <v>559</v>
      </c>
      <c r="C14" s="205"/>
      <c r="D14" s="205"/>
      <c r="E14" s="205"/>
      <c r="F14" s="205"/>
      <c r="G14" s="205"/>
      <c r="H14" s="205"/>
      <c r="I14" s="205"/>
      <c r="J14" s="213"/>
    </row>
    <row r="15" spans="1:10" ht="12.75" customHeight="1" x14ac:dyDescent="0.2">
      <c r="A15" s="220"/>
      <c r="B15" s="207"/>
      <c r="C15" s="208"/>
      <c r="D15" s="208"/>
      <c r="E15" s="208"/>
      <c r="F15" s="208"/>
      <c r="G15" s="208"/>
      <c r="H15" s="208"/>
      <c r="I15" s="208"/>
      <c r="J15" s="214"/>
    </row>
    <row r="16" spans="1:10" ht="12.75" customHeight="1" x14ac:dyDescent="0.2">
      <c r="A16" s="220"/>
      <c r="B16" s="210"/>
      <c r="C16" s="211"/>
      <c r="D16" s="211"/>
      <c r="E16" s="211"/>
      <c r="F16" s="211"/>
      <c r="G16" s="211"/>
      <c r="H16" s="211"/>
      <c r="I16" s="211"/>
      <c r="J16" s="215"/>
    </row>
    <row r="19" spans="1:1" ht="15" x14ac:dyDescent="0.35">
      <c r="A19" s="163" t="str">
        <f>Overview!B4&amp;" has no preserved charges/additional LLFCs"</f>
        <v>Energy Assets Networks Limited - GSP_M has no preserved charges/additional LLFCs</v>
      </c>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7">
    <mergeCell ref="B6:J8"/>
    <mergeCell ref="B14:J16"/>
    <mergeCell ref="A2:J2"/>
    <mergeCell ref="A3:J3"/>
    <mergeCell ref="A6:A8"/>
    <mergeCell ref="A11:J11"/>
    <mergeCell ref="A14:A16"/>
  </mergeCells>
  <phoneticPr fontId="10" type="noConversion"/>
  <hyperlinks>
    <hyperlink ref="A1" location="Overview!A1" display="Back to Overview"/>
  </hyperlinks>
  <pageMargins left="0.39370078740157483" right="0.39370078740157483" top="0.9055118110236221" bottom="0.74803149606299213" header="0.51181102362204722" footer="0.51181102362204722"/>
  <pageSetup paperSize="9" fitToHeight="0" orientation="portrait" r:id="rId2"/>
  <headerFooter scaleWithDoc="0">
    <oddHeader>&amp;L&amp;"Trebuchet MS,Regular"
&amp;"Trebuchet MS,Bold"Annex 3&amp;"Trebuchet MS,Regular" - Schedule of Charges for use of the Distribution System to Preserved/Additional LLFC Classes</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AO116"/>
  <sheetViews>
    <sheetView topLeftCell="A22" zoomScale="70" zoomScaleNormal="70" zoomScaleSheetLayoutView="100" workbookViewId="0">
      <selection activeCell="B31" sqref="B31:B36"/>
    </sheetView>
  </sheetViews>
  <sheetFormatPr defaultColWidth="9.28515625" defaultRowHeight="27.75" customHeight="1" x14ac:dyDescent="0.2"/>
  <cols>
    <col min="1" max="1" width="58" style="2" bestFit="1" customWidth="1"/>
    <col min="2" max="2" width="17.7109375" style="3" customWidth="1"/>
    <col min="3" max="4" width="17.7109375" style="2" customWidth="1"/>
    <col min="5" max="7" width="17.7109375" style="3" customWidth="1"/>
    <col min="8" max="9" width="17.7109375" style="7" customWidth="1"/>
    <col min="10" max="10" width="17.7109375" style="4" customWidth="1"/>
    <col min="11" max="11" width="15.5703125" style="4" customWidth="1"/>
    <col min="12" max="16" width="9.28515625" style="2"/>
    <col min="17" max="17" width="16.42578125" style="2" bestFit="1" customWidth="1"/>
    <col min="18" max="16384" width="9.28515625" style="2"/>
  </cols>
  <sheetData>
    <row r="1" spans="1:41" ht="27.75" customHeight="1" x14ac:dyDescent="0.2">
      <c r="A1" s="10" t="s">
        <v>19</v>
      </c>
      <c r="C1" s="3"/>
      <c r="D1" s="3"/>
      <c r="H1" s="3"/>
      <c r="I1" s="4"/>
      <c r="J1" s="2"/>
      <c r="K1" s="2"/>
    </row>
    <row r="2" spans="1:41" ht="31.5" customHeight="1" x14ac:dyDescent="0.2">
      <c r="A2" s="222" t="str">
        <f>Overview!B4&amp; " - Effective from "&amp;Overview!D4&amp;" - "&amp;Overview!E4&amp;" LDNO tariffs"</f>
        <v>Energy Assets Networks Limited - GSP_M - Effective from 1 April 2021 - Final LDNO tariffs</v>
      </c>
      <c r="B2" s="222"/>
      <c r="C2" s="222"/>
      <c r="D2" s="222"/>
      <c r="E2" s="222"/>
      <c r="F2" s="222"/>
      <c r="G2" s="222"/>
      <c r="H2" s="222"/>
      <c r="I2" s="222"/>
      <c r="J2" s="222"/>
    </row>
    <row r="3" spans="1:41" ht="8.25" customHeight="1" x14ac:dyDescent="0.2">
      <c r="A3" s="70"/>
      <c r="B3" s="70"/>
      <c r="C3" s="70"/>
      <c r="D3" s="70"/>
      <c r="E3" s="70"/>
      <c r="F3" s="70"/>
      <c r="G3" s="70"/>
      <c r="H3" s="70"/>
      <c r="I3" s="70"/>
      <c r="J3" s="70"/>
    </row>
    <row r="4" spans="1:41" ht="27" customHeight="1" x14ac:dyDescent="0.2">
      <c r="A4" s="183" t="s">
        <v>538</v>
      </c>
      <c r="B4" s="183"/>
      <c r="C4" s="183"/>
      <c r="D4" s="183"/>
      <c r="E4" s="74"/>
      <c r="F4" s="183" t="s">
        <v>539</v>
      </c>
      <c r="G4" s="183"/>
      <c r="H4" s="183"/>
      <c r="I4" s="183"/>
      <c r="J4" s="183"/>
    </row>
    <row r="5" spans="1:41" ht="32.25" customHeight="1" x14ac:dyDescent="0.2">
      <c r="A5" s="59" t="s">
        <v>12</v>
      </c>
      <c r="B5" s="125" t="s">
        <v>279</v>
      </c>
      <c r="C5" s="81" t="s">
        <v>280</v>
      </c>
      <c r="D5" s="61" t="s">
        <v>281</v>
      </c>
      <c r="E5" s="66"/>
      <c r="F5" s="187"/>
      <c r="G5" s="188"/>
      <c r="H5" s="63" t="s">
        <v>285</v>
      </c>
      <c r="I5" s="64" t="s">
        <v>286</v>
      </c>
      <c r="J5" s="61" t="s">
        <v>281</v>
      </c>
      <c r="K5" s="66"/>
    </row>
    <row r="6" spans="1:41" ht="56.25" customHeight="1" x14ac:dyDescent="0.2">
      <c r="A6" s="62" t="s">
        <v>282</v>
      </c>
      <c r="B6" s="65" t="s">
        <v>381</v>
      </c>
      <c r="C6" s="65" t="s">
        <v>382</v>
      </c>
      <c r="D6" s="65" t="s">
        <v>383</v>
      </c>
      <c r="E6" s="66"/>
      <c r="F6" s="227" t="s">
        <v>283</v>
      </c>
      <c r="G6" s="227"/>
      <c r="H6" s="17" t="s">
        <v>381</v>
      </c>
      <c r="I6" s="65" t="s">
        <v>382</v>
      </c>
      <c r="J6" s="65" t="s">
        <v>383</v>
      </c>
      <c r="K6" s="66"/>
    </row>
    <row r="7" spans="1:41" ht="56.25" customHeight="1" x14ac:dyDescent="0.2">
      <c r="A7" s="62" t="s">
        <v>15</v>
      </c>
      <c r="B7" s="108">
        <v>0</v>
      </c>
      <c r="C7" s="108">
        <v>0</v>
      </c>
      <c r="D7" s="65" t="s">
        <v>384</v>
      </c>
      <c r="E7" s="66"/>
      <c r="F7" s="227" t="s">
        <v>379</v>
      </c>
      <c r="G7" s="227"/>
      <c r="H7" s="108">
        <v>0</v>
      </c>
      <c r="I7" s="65" t="s">
        <v>385</v>
      </c>
      <c r="J7" s="65" t="s">
        <v>383</v>
      </c>
      <c r="K7" s="66"/>
    </row>
    <row r="8" spans="1:41" ht="55.5" customHeight="1" x14ac:dyDescent="0.2">
      <c r="A8" s="124" t="s">
        <v>13</v>
      </c>
      <c r="B8" s="224" t="s">
        <v>14</v>
      </c>
      <c r="C8" s="225"/>
      <c r="D8" s="226"/>
      <c r="E8" s="66"/>
      <c r="F8" s="227" t="s">
        <v>297</v>
      </c>
      <c r="G8" s="227"/>
      <c r="H8" s="108">
        <v>0</v>
      </c>
      <c r="I8" s="108">
        <v>0</v>
      </c>
      <c r="J8" s="65" t="s">
        <v>384</v>
      </c>
      <c r="K8" s="66"/>
    </row>
    <row r="9" spans="1:41" s="68" customFormat="1" ht="21" customHeight="1" x14ac:dyDescent="0.2">
      <c r="B9" s="66"/>
      <c r="C9" s="66"/>
      <c r="D9" s="66"/>
      <c r="E9" s="71"/>
      <c r="F9" s="182" t="s">
        <v>13</v>
      </c>
      <c r="G9" s="182"/>
      <c r="H9" s="223" t="s">
        <v>14</v>
      </c>
      <c r="I9" s="223"/>
      <c r="J9" s="223"/>
      <c r="K9" s="67"/>
    </row>
    <row r="10" spans="1:41" s="68" customFormat="1" ht="12" customHeight="1" x14ac:dyDescent="0.2">
      <c r="A10" s="66"/>
      <c r="B10" s="66"/>
      <c r="C10" s="66"/>
      <c r="D10" s="66"/>
      <c r="E10" s="66"/>
      <c r="F10" s="72"/>
      <c r="G10" s="72"/>
      <c r="H10" s="73"/>
      <c r="I10" s="73"/>
      <c r="J10" s="73"/>
      <c r="K10" s="67"/>
    </row>
    <row r="11" spans="1:41" ht="66" customHeight="1" x14ac:dyDescent="0.2">
      <c r="A11" s="28" t="s">
        <v>365</v>
      </c>
      <c r="B11" s="28" t="s">
        <v>32</v>
      </c>
      <c r="C11" s="20" t="s">
        <v>24</v>
      </c>
      <c r="D11" s="126" t="str">
        <f>'Annex 1 LV, HV and UMS charges'!D11</f>
        <v>Red/black unit charge
p/kWh</v>
      </c>
      <c r="E11" s="126" t="str">
        <f>'Annex 1 LV, HV and UMS charges'!E11</f>
        <v>Amber/yellow unit charge
p/kWh</v>
      </c>
      <c r="F11" s="126" t="str">
        <f>'Annex 1 LV, HV and UMS charges'!F11</f>
        <v>Green unit charge
p/kWh</v>
      </c>
      <c r="G11" s="20" t="str">
        <f>'Annex 1 LV, HV and UMS charges'!G11</f>
        <v>Fixed charge p/MPAN/day</v>
      </c>
      <c r="H11" s="20" t="str">
        <f>'Annex 1 LV, HV and UMS charges'!H11</f>
        <v>Capacity charge p/kVA/day</v>
      </c>
      <c r="I11" s="20" t="str">
        <f>'Annex 1 LV, HV and UMS charges'!I11</f>
        <v>Exceeded capacity charge
p/kVA/day</v>
      </c>
      <c r="J11" s="20" t="str">
        <f>'Annex 1 LV, HV and UMS charges'!J11</f>
        <v>Reactive power charge
p/kVArh</v>
      </c>
      <c r="K11" s="2"/>
      <c r="L11" s="68"/>
      <c r="M11" s="68"/>
      <c r="N11" s="68"/>
      <c r="O11" s="68"/>
      <c r="P11" s="68"/>
      <c r="Q11" s="68"/>
      <c r="R11" s="68"/>
      <c r="S11" s="68"/>
      <c r="T11" s="68"/>
      <c r="U11" s="68"/>
      <c r="V11" s="68"/>
      <c r="W11" s="68"/>
      <c r="X11" s="68"/>
      <c r="Y11" s="68"/>
      <c r="Z11" s="68"/>
      <c r="AA11" s="68"/>
      <c r="AB11" s="68"/>
      <c r="AC11" s="68"/>
      <c r="AD11" s="68"/>
      <c r="AE11" s="68"/>
      <c r="AF11" s="68"/>
      <c r="AG11" s="68"/>
      <c r="AH11" s="68"/>
      <c r="AI11" s="68"/>
      <c r="AJ11" s="68"/>
      <c r="AK11" s="68"/>
      <c r="AL11" s="68"/>
      <c r="AM11" s="68"/>
      <c r="AN11" s="68"/>
      <c r="AO11" s="68"/>
    </row>
    <row r="12" spans="1:41" ht="27" customHeight="1" x14ac:dyDescent="0.2">
      <c r="A12" s="133" t="s">
        <v>408</v>
      </c>
      <c r="B12" s="114" t="s">
        <v>572</v>
      </c>
      <c r="C12" s="35" t="s">
        <v>387</v>
      </c>
      <c r="D12" s="111">
        <v>3.3340000000000001</v>
      </c>
      <c r="E12" s="112">
        <v>1.0960000000000001</v>
      </c>
      <c r="F12" s="113">
        <v>0.66200000000000003</v>
      </c>
      <c r="G12" s="33">
        <v>4.01</v>
      </c>
      <c r="H12" s="110">
        <v>0</v>
      </c>
      <c r="I12" s="110">
        <v>0</v>
      </c>
      <c r="J12" s="109">
        <v>0</v>
      </c>
      <c r="K12" s="160"/>
      <c r="L12" s="160"/>
      <c r="M12" s="160"/>
      <c r="N12" s="160"/>
      <c r="O12" s="160"/>
      <c r="P12" s="160"/>
      <c r="Q12" s="160"/>
      <c r="R12" s="68"/>
      <c r="S12" s="68"/>
      <c r="T12" s="68"/>
      <c r="U12" s="68"/>
      <c r="V12" s="68"/>
      <c r="W12" s="68"/>
      <c r="X12" s="68"/>
      <c r="Y12" s="68"/>
      <c r="Z12" s="68"/>
      <c r="AA12" s="68"/>
      <c r="AB12" s="68"/>
      <c r="AC12" s="68"/>
      <c r="AD12" s="68"/>
      <c r="AE12" s="68"/>
      <c r="AF12" s="68"/>
      <c r="AG12" s="68"/>
      <c r="AH12" s="68"/>
      <c r="AI12" s="68"/>
      <c r="AJ12" s="68"/>
      <c r="AK12" s="68"/>
      <c r="AL12" s="68"/>
      <c r="AM12" s="68"/>
      <c r="AN12" s="68"/>
      <c r="AO12" s="68"/>
    </row>
    <row r="13" spans="1:41" ht="27" customHeight="1" x14ac:dyDescent="0.2">
      <c r="A13" s="133" t="s">
        <v>409</v>
      </c>
      <c r="B13" s="114" t="s">
        <v>573</v>
      </c>
      <c r="C13" s="35">
        <v>2</v>
      </c>
      <c r="D13" s="111">
        <v>3.3340000000000001</v>
      </c>
      <c r="E13" s="112">
        <v>1.0960000000000001</v>
      </c>
      <c r="F13" s="113">
        <v>0.66200000000000003</v>
      </c>
      <c r="G13" s="110">
        <v>0</v>
      </c>
      <c r="H13" s="110">
        <v>0</v>
      </c>
      <c r="I13" s="110">
        <v>0</v>
      </c>
      <c r="J13" s="109">
        <v>0</v>
      </c>
      <c r="K13" s="160"/>
      <c r="L13" s="160"/>
      <c r="M13" s="160"/>
      <c r="N13" s="160"/>
      <c r="O13" s="160"/>
      <c r="P13" s="160"/>
      <c r="Q13" s="160"/>
      <c r="R13" s="68"/>
      <c r="S13" s="68"/>
      <c r="T13" s="68"/>
      <c r="U13" s="68"/>
      <c r="V13" s="68"/>
      <c r="W13" s="68"/>
      <c r="X13" s="68"/>
      <c r="Y13" s="68"/>
      <c r="Z13" s="68"/>
      <c r="AA13" s="68"/>
      <c r="AB13" s="68"/>
      <c r="AC13" s="68"/>
      <c r="AD13" s="68"/>
      <c r="AE13" s="68"/>
      <c r="AF13" s="68"/>
      <c r="AG13" s="68"/>
      <c r="AH13" s="68"/>
      <c r="AI13" s="68"/>
      <c r="AJ13" s="68"/>
      <c r="AK13" s="68"/>
      <c r="AL13" s="68"/>
      <c r="AM13" s="68"/>
      <c r="AN13" s="68"/>
      <c r="AO13" s="68"/>
    </row>
    <row r="14" spans="1:41" ht="27" customHeight="1" x14ac:dyDescent="0.2">
      <c r="A14" s="133" t="s">
        <v>410</v>
      </c>
      <c r="B14" s="114" t="s">
        <v>574</v>
      </c>
      <c r="C14" s="35" t="s">
        <v>390</v>
      </c>
      <c r="D14" s="111">
        <v>3.6819999999999999</v>
      </c>
      <c r="E14" s="112">
        <v>1.157</v>
      </c>
      <c r="F14" s="113">
        <v>0.66700000000000004</v>
      </c>
      <c r="G14" s="33">
        <v>4.25</v>
      </c>
      <c r="H14" s="110">
        <v>0</v>
      </c>
      <c r="I14" s="110">
        <v>0</v>
      </c>
      <c r="J14" s="109">
        <v>0</v>
      </c>
      <c r="K14" s="160"/>
      <c r="L14" s="160"/>
      <c r="M14" s="160"/>
      <c r="N14" s="160"/>
      <c r="O14" s="160"/>
      <c r="P14" s="160"/>
      <c r="Q14" s="160"/>
      <c r="R14" s="68"/>
      <c r="S14" s="68"/>
      <c r="T14" s="68"/>
      <c r="U14" s="68"/>
      <c r="V14" s="68"/>
      <c r="W14" s="68"/>
      <c r="X14" s="68"/>
      <c r="Y14" s="68"/>
      <c r="Z14" s="68"/>
      <c r="AA14" s="68"/>
      <c r="AB14" s="68"/>
      <c r="AC14" s="68"/>
      <c r="AD14" s="68"/>
      <c r="AE14" s="68"/>
      <c r="AF14" s="68"/>
      <c r="AG14" s="68"/>
      <c r="AH14" s="68"/>
      <c r="AI14" s="68"/>
      <c r="AJ14" s="68"/>
      <c r="AK14" s="68"/>
      <c r="AL14" s="68"/>
      <c r="AM14" s="68"/>
      <c r="AN14" s="68"/>
      <c r="AO14" s="68"/>
    </row>
    <row r="15" spans="1:41" ht="27" customHeight="1" x14ac:dyDescent="0.2">
      <c r="A15" s="133" t="s">
        <v>411</v>
      </c>
      <c r="B15" s="114" t="s">
        <v>575</v>
      </c>
      <c r="C15" s="35">
        <v>4</v>
      </c>
      <c r="D15" s="111">
        <v>3.6819999999999999</v>
      </c>
      <c r="E15" s="112">
        <v>1.157</v>
      </c>
      <c r="F15" s="113">
        <v>0.66700000000000004</v>
      </c>
      <c r="G15" s="110">
        <v>0</v>
      </c>
      <c r="H15" s="110">
        <v>0</v>
      </c>
      <c r="I15" s="110">
        <v>0</v>
      </c>
      <c r="J15" s="109">
        <v>0</v>
      </c>
      <c r="K15" s="160"/>
      <c r="L15" s="160"/>
      <c r="M15" s="160"/>
      <c r="N15" s="160"/>
      <c r="O15" s="160"/>
      <c r="P15" s="160"/>
      <c r="Q15" s="160"/>
      <c r="R15" s="68"/>
      <c r="S15" s="68"/>
      <c r="T15" s="68"/>
      <c r="U15" s="68"/>
      <c r="V15" s="68"/>
      <c r="W15" s="68"/>
      <c r="X15" s="68"/>
      <c r="Y15" s="68"/>
      <c r="Z15" s="68"/>
      <c r="AA15" s="68"/>
      <c r="AB15" s="68"/>
      <c r="AC15" s="68"/>
      <c r="AD15" s="68"/>
      <c r="AE15" s="68"/>
      <c r="AF15" s="68"/>
      <c r="AG15" s="68"/>
      <c r="AH15" s="68"/>
      <c r="AI15" s="68"/>
      <c r="AJ15" s="68"/>
      <c r="AK15" s="68"/>
      <c r="AL15" s="68"/>
      <c r="AM15" s="68"/>
      <c r="AN15" s="68"/>
      <c r="AO15" s="68"/>
    </row>
    <row r="16" spans="1:41" ht="27" customHeight="1" x14ac:dyDescent="0.2">
      <c r="A16" s="133" t="s">
        <v>412</v>
      </c>
      <c r="B16" s="114">
        <v>340</v>
      </c>
      <c r="C16" s="35">
        <v>0</v>
      </c>
      <c r="D16" s="111">
        <v>3.0259999999999998</v>
      </c>
      <c r="E16" s="112">
        <v>1.034</v>
      </c>
      <c r="F16" s="113">
        <v>0.65700000000000003</v>
      </c>
      <c r="G16" s="33">
        <v>9</v>
      </c>
      <c r="H16" s="33">
        <v>0.77</v>
      </c>
      <c r="I16" s="134">
        <v>1.61</v>
      </c>
      <c r="J16" s="129">
        <v>8.4000000000000005E-2</v>
      </c>
      <c r="K16" s="160"/>
      <c r="L16" s="160"/>
      <c r="M16" s="160"/>
      <c r="N16" s="160"/>
      <c r="O16" s="160"/>
      <c r="P16" s="160"/>
      <c r="Q16" s="160"/>
      <c r="R16" s="68"/>
      <c r="S16" s="68"/>
      <c r="T16" s="68"/>
      <c r="U16" s="68"/>
      <c r="V16" s="68"/>
      <c r="W16" s="68"/>
      <c r="X16" s="68"/>
      <c r="Y16" s="68"/>
      <c r="Z16" s="68"/>
      <c r="AA16" s="68"/>
      <c r="AB16" s="68"/>
      <c r="AC16" s="68"/>
      <c r="AD16" s="68"/>
      <c r="AE16" s="68"/>
      <c r="AF16" s="68"/>
      <c r="AG16" s="68"/>
      <c r="AH16" s="68"/>
      <c r="AI16" s="68"/>
      <c r="AJ16" s="68"/>
      <c r="AK16" s="68"/>
      <c r="AL16" s="68"/>
      <c r="AM16" s="68"/>
      <c r="AN16" s="68"/>
      <c r="AO16" s="68"/>
    </row>
    <row r="17" spans="1:41" ht="27" customHeight="1" x14ac:dyDescent="0.2">
      <c r="A17" s="133" t="s">
        <v>413</v>
      </c>
      <c r="B17" s="114" t="s">
        <v>576</v>
      </c>
      <c r="C17" s="35">
        <v>0</v>
      </c>
      <c r="D17" s="111">
        <v>2.4020000000000001</v>
      </c>
      <c r="E17" s="112">
        <v>0.41</v>
      </c>
      <c r="F17" s="113">
        <v>3.3000000000000002E-2</v>
      </c>
      <c r="G17" s="33">
        <v>9</v>
      </c>
      <c r="H17" s="33">
        <v>0.77</v>
      </c>
      <c r="I17" s="134">
        <v>1.61</v>
      </c>
      <c r="J17" s="129">
        <v>8.4000000000000005E-2</v>
      </c>
      <c r="K17" s="160"/>
      <c r="L17" s="160"/>
      <c r="M17" s="160"/>
      <c r="N17" s="160"/>
      <c r="O17" s="160"/>
      <c r="P17" s="160"/>
      <c r="Q17" s="160"/>
      <c r="R17" s="68"/>
      <c r="S17" s="68"/>
      <c r="T17" s="68"/>
      <c r="U17" s="68"/>
      <c r="V17" s="68"/>
      <c r="W17" s="68"/>
      <c r="X17" s="68"/>
      <c r="Y17" s="68"/>
      <c r="Z17" s="68"/>
      <c r="AA17" s="68"/>
      <c r="AB17" s="68"/>
      <c r="AC17" s="68"/>
      <c r="AD17" s="68"/>
      <c r="AE17" s="68"/>
      <c r="AF17" s="68"/>
      <c r="AG17" s="68"/>
      <c r="AH17" s="68"/>
      <c r="AI17" s="68"/>
      <c r="AJ17" s="68"/>
      <c r="AK17" s="68"/>
      <c r="AL17" s="68"/>
      <c r="AM17" s="68"/>
      <c r="AN17" s="68"/>
      <c r="AO17" s="68"/>
    </row>
    <row r="18" spans="1:41" ht="27" customHeight="1" x14ac:dyDescent="0.2">
      <c r="A18" s="133" t="s">
        <v>414</v>
      </c>
      <c r="B18" s="114" t="s">
        <v>577</v>
      </c>
      <c r="C18" s="35" t="s">
        <v>399</v>
      </c>
      <c r="D18" s="130">
        <v>6.976</v>
      </c>
      <c r="E18" s="131">
        <v>1.01</v>
      </c>
      <c r="F18" s="132">
        <v>0.65700000000000003</v>
      </c>
      <c r="G18" s="110">
        <v>0</v>
      </c>
      <c r="H18" s="110">
        <v>0</v>
      </c>
      <c r="I18" s="110">
        <v>0</v>
      </c>
      <c r="J18" s="109">
        <v>0</v>
      </c>
      <c r="K18" s="160"/>
      <c r="L18" s="160"/>
      <c r="M18" s="160"/>
      <c r="N18" s="160"/>
      <c r="O18" s="160"/>
      <c r="P18" s="160"/>
      <c r="Q18" s="160"/>
      <c r="R18" s="68"/>
      <c r="S18" s="68"/>
      <c r="T18" s="68"/>
      <c r="U18" s="68"/>
      <c r="V18" s="68"/>
      <c r="W18" s="68"/>
      <c r="X18" s="68"/>
      <c r="Y18" s="68"/>
      <c r="Z18" s="68"/>
      <c r="AA18" s="68"/>
      <c r="AB18" s="68"/>
      <c r="AC18" s="68"/>
      <c r="AD18" s="68"/>
      <c r="AE18" s="68"/>
      <c r="AF18" s="68"/>
      <c r="AG18" s="68"/>
      <c r="AH18" s="68"/>
      <c r="AI18" s="68"/>
      <c r="AJ18" s="68"/>
      <c r="AK18" s="68"/>
      <c r="AL18" s="68"/>
      <c r="AM18" s="68"/>
      <c r="AN18" s="68"/>
      <c r="AO18" s="68"/>
    </row>
    <row r="19" spans="1:41" ht="27" customHeight="1" x14ac:dyDescent="0.2">
      <c r="A19" s="133" t="s">
        <v>415</v>
      </c>
      <c r="B19" s="114">
        <v>356</v>
      </c>
      <c r="C19" s="35" t="s">
        <v>416</v>
      </c>
      <c r="D19" s="111">
        <v>-3.4079999999999999</v>
      </c>
      <c r="E19" s="112">
        <v>-0.59299999999999997</v>
      </c>
      <c r="F19" s="113">
        <v>-4.8000000000000001E-2</v>
      </c>
      <c r="G19" s="110">
        <v>0</v>
      </c>
      <c r="H19" s="110">
        <v>0</v>
      </c>
      <c r="I19" s="110">
        <v>0</v>
      </c>
      <c r="J19" s="109">
        <v>0</v>
      </c>
      <c r="K19" s="160"/>
      <c r="L19" s="160"/>
      <c r="M19" s="160"/>
      <c r="N19" s="160"/>
      <c r="O19" s="160"/>
      <c r="P19" s="160"/>
      <c r="Q19" s="160"/>
      <c r="R19" s="68"/>
      <c r="S19" s="68"/>
      <c r="T19" s="68"/>
      <c r="U19" s="68"/>
      <c r="V19" s="68"/>
      <c r="W19" s="68"/>
      <c r="X19" s="68"/>
      <c r="Y19" s="68"/>
      <c r="Z19" s="68"/>
      <c r="AA19" s="68"/>
      <c r="AB19" s="68"/>
      <c r="AC19" s="68"/>
      <c r="AD19" s="68"/>
      <c r="AE19" s="68"/>
      <c r="AF19" s="68"/>
      <c r="AG19" s="68"/>
      <c r="AH19" s="68"/>
      <c r="AI19" s="68"/>
      <c r="AJ19" s="68"/>
      <c r="AK19" s="68"/>
      <c r="AL19" s="68"/>
      <c r="AM19" s="68"/>
      <c r="AN19" s="68"/>
      <c r="AO19" s="68"/>
    </row>
    <row r="20" spans="1:41" ht="27" customHeight="1" x14ac:dyDescent="0.2">
      <c r="A20" s="133" t="s">
        <v>417</v>
      </c>
      <c r="B20" s="114" t="s">
        <v>578</v>
      </c>
      <c r="C20" s="35">
        <v>0</v>
      </c>
      <c r="D20" s="111">
        <v>-3.4079999999999999</v>
      </c>
      <c r="E20" s="112">
        <v>-0.59299999999999997</v>
      </c>
      <c r="F20" s="113">
        <v>-4.8000000000000001E-2</v>
      </c>
      <c r="G20" s="110">
        <v>0</v>
      </c>
      <c r="H20" s="110">
        <v>0</v>
      </c>
      <c r="I20" s="110">
        <v>0</v>
      </c>
      <c r="J20" s="129">
        <v>0.107</v>
      </c>
      <c r="K20" s="160"/>
      <c r="L20" s="160"/>
      <c r="M20" s="160"/>
      <c r="N20" s="160"/>
      <c r="O20" s="160"/>
      <c r="P20" s="160"/>
      <c r="Q20" s="160"/>
      <c r="R20" s="68"/>
      <c r="S20" s="68"/>
      <c r="T20" s="68"/>
      <c r="U20" s="68"/>
      <c r="V20" s="68"/>
      <c r="W20" s="68"/>
      <c r="X20" s="68"/>
      <c r="Y20" s="68"/>
      <c r="Z20" s="68"/>
      <c r="AA20" s="68"/>
      <c r="AB20" s="68"/>
      <c r="AC20" s="68"/>
      <c r="AD20" s="68"/>
      <c r="AE20" s="68"/>
      <c r="AF20" s="68"/>
      <c r="AG20" s="68"/>
      <c r="AH20" s="68"/>
      <c r="AI20" s="68"/>
      <c r="AJ20" s="68"/>
      <c r="AK20" s="68"/>
      <c r="AL20" s="68"/>
      <c r="AM20" s="68"/>
      <c r="AN20" s="68"/>
      <c r="AO20" s="68"/>
    </row>
    <row r="21" spans="1:41" ht="27" customHeight="1" x14ac:dyDescent="0.2">
      <c r="A21" s="21" t="s">
        <v>418</v>
      </c>
      <c r="B21" s="114" t="s">
        <v>579</v>
      </c>
      <c r="C21" s="35" t="s">
        <v>387</v>
      </c>
      <c r="D21" s="111">
        <v>2.2810000000000001</v>
      </c>
      <c r="E21" s="112">
        <v>0.75</v>
      </c>
      <c r="F21" s="113">
        <v>0.45300000000000001</v>
      </c>
      <c r="G21" s="33">
        <v>2.79</v>
      </c>
      <c r="H21" s="110">
        <v>0</v>
      </c>
      <c r="I21" s="110">
        <v>0</v>
      </c>
      <c r="J21" s="109">
        <v>0</v>
      </c>
      <c r="K21" s="160"/>
      <c r="L21" s="160"/>
      <c r="M21" s="160"/>
      <c r="N21" s="160"/>
      <c r="O21" s="160"/>
      <c r="P21" s="160"/>
      <c r="Q21" s="160"/>
      <c r="R21" s="68"/>
      <c r="S21" s="68"/>
      <c r="T21" s="68"/>
      <c r="U21" s="68"/>
      <c r="V21" s="68"/>
      <c r="W21" s="68"/>
      <c r="X21" s="68"/>
      <c r="Y21" s="68"/>
      <c r="Z21" s="68"/>
      <c r="AA21" s="68"/>
      <c r="AB21" s="68"/>
      <c r="AC21" s="68"/>
      <c r="AD21" s="68"/>
      <c r="AE21" s="68"/>
      <c r="AF21" s="68"/>
      <c r="AG21" s="68"/>
      <c r="AH21" s="68"/>
      <c r="AI21" s="68"/>
      <c r="AJ21" s="68"/>
      <c r="AK21" s="68"/>
      <c r="AL21" s="68"/>
      <c r="AM21" s="68"/>
      <c r="AN21" s="68"/>
      <c r="AO21" s="68"/>
    </row>
    <row r="22" spans="1:41" ht="27" customHeight="1" x14ac:dyDescent="0.2">
      <c r="A22" s="21" t="s">
        <v>419</v>
      </c>
      <c r="B22" s="114" t="s">
        <v>580</v>
      </c>
      <c r="C22" s="35">
        <v>2</v>
      </c>
      <c r="D22" s="111">
        <v>2.2810000000000001</v>
      </c>
      <c r="E22" s="112">
        <v>0.75</v>
      </c>
      <c r="F22" s="113">
        <v>0.45300000000000001</v>
      </c>
      <c r="G22" s="110">
        <v>0</v>
      </c>
      <c r="H22" s="110">
        <v>0</v>
      </c>
      <c r="I22" s="110">
        <v>0</v>
      </c>
      <c r="J22" s="109">
        <v>0</v>
      </c>
      <c r="K22" s="160"/>
      <c r="L22" s="160"/>
      <c r="M22" s="160"/>
      <c r="N22" s="160"/>
      <c r="O22" s="160"/>
      <c r="P22" s="160"/>
      <c r="Q22" s="160"/>
      <c r="R22" s="68"/>
      <c r="S22" s="68"/>
      <c r="T22" s="68"/>
      <c r="U22" s="68"/>
      <c r="V22" s="68"/>
      <c r="W22" s="68"/>
      <c r="X22" s="68"/>
      <c r="Y22" s="68"/>
      <c r="Z22" s="68"/>
      <c r="AA22" s="68"/>
      <c r="AB22" s="68"/>
      <c r="AC22" s="68"/>
      <c r="AD22" s="68"/>
      <c r="AE22" s="68"/>
      <c r="AF22" s="68"/>
      <c r="AG22" s="68"/>
      <c r="AH22" s="68"/>
      <c r="AI22" s="68"/>
      <c r="AJ22" s="68"/>
      <c r="AK22" s="68"/>
      <c r="AL22" s="68"/>
      <c r="AM22" s="68"/>
      <c r="AN22" s="68"/>
      <c r="AO22" s="68"/>
    </row>
    <row r="23" spans="1:41" ht="27" customHeight="1" x14ac:dyDescent="0.2">
      <c r="A23" s="21" t="s">
        <v>420</v>
      </c>
      <c r="B23" s="114" t="s">
        <v>581</v>
      </c>
      <c r="C23" s="35" t="s">
        <v>390</v>
      </c>
      <c r="D23" s="111">
        <v>2.5190000000000001</v>
      </c>
      <c r="E23" s="112">
        <v>0.79100000000000004</v>
      </c>
      <c r="F23" s="113">
        <v>0.45700000000000002</v>
      </c>
      <c r="G23" s="33">
        <v>2.96</v>
      </c>
      <c r="H23" s="110">
        <v>0</v>
      </c>
      <c r="I23" s="110">
        <v>0</v>
      </c>
      <c r="J23" s="109">
        <v>0</v>
      </c>
      <c r="K23" s="160"/>
      <c r="L23" s="160"/>
      <c r="M23" s="160"/>
      <c r="N23" s="160"/>
      <c r="O23" s="160"/>
      <c r="P23" s="160"/>
      <c r="Q23" s="160"/>
      <c r="R23" s="68"/>
      <c r="S23" s="68"/>
      <c r="T23" s="68"/>
      <c r="U23" s="68"/>
      <c r="V23" s="68"/>
      <c r="W23" s="68"/>
      <c r="X23" s="68"/>
      <c r="Y23" s="68"/>
      <c r="Z23" s="68"/>
      <c r="AA23" s="68"/>
      <c r="AB23" s="68"/>
      <c r="AC23" s="68"/>
      <c r="AD23" s="68"/>
      <c r="AE23" s="68"/>
      <c r="AF23" s="68"/>
      <c r="AG23" s="68"/>
      <c r="AH23" s="68"/>
      <c r="AI23" s="68"/>
      <c r="AJ23" s="68"/>
      <c r="AK23" s="68"/>
      <c r="AL23" s="68"/>
      <c r="AM23" s="68"/>
      <c r="AN23" s="68"/>
      <c r="AO23" s="68"/>
    </row>
    <row r="24" spans="1:41" ht="27" customHeight="1" x14ac:dyDescent="0.2">
      <c r="A24" s="21" t="s">
        <v>421</v>
      </c>
      <c r="B24" s="114" t="s">
        <v>582</v>
      </c>
      <c r="C24" s="35">
        <v>4</v>
      </c>
      <c r="D24" s="111">
        <v>2.5190000000000001</v>
      </c>
      <c r="E24" s="112">
        <v>0.79100000000000004</v>
      </c>
      <c r="F24" s="113">
        <v>0.45700000000000002</v>
      </c>
      <c r="G24" s="110">
        <v>0</v>
      </c>
      <c r="H24" s="110">
        <v>0</v>
      </c>
      <c r="I24" s="110">
        <v>0</v>
      </c>
      <c r="J24" s="109">
        <v>0</v>
      </c>
      <c r="K24" s="160"/>
      <c r="L24" s="160"/>
      <c r="M24" s="160"/>
      <c r="N24" s="160"/>
      <c r="O24" s="160"/>
      <c r="P24" s="160"/>
      <c r="Q24" s="160"/>
      <c r="R24" s="68"/>
      <c r="S24" s="68"/>
      <c r="T24" s="68"/>
      <c r="U24" s="68"/>
      <c r="V24" s="68"/>
      <c r="W24" s="68"/>
      <c r="X24" s="68"/>
      <c r="Y24" s="68"/>
      <c r="Z24" s="68"/>
      <c r="AA24" s="68"/>
      <c r="AB24" s="68"/>
      <c r="AC24" s="68"/>
      <c r="AD24" s="68"/>
      <c r="AE24" s="68"/>
      <c r="AF24" s="68"/>
      <c r="AG24" s="68"/>
      <c r="AH24" s="68"/>
      <c r="AI24" s="68"/>
      <c r="AJ24" s="68"/>
      <c r="AK24" s="68"/>
      <c r="AL24" s="68"/>
      <c r="AM24" s="68"/>
      <c r="AN24" s="68"/>
      <c r="AO24" s="68"/>
    </row>
    <row r="25" spans="1:41" ht="27" customHeight="1" x14ac:dyDescent="0.2">
      <c r="A25" s="21" t="s">
        <v>422</v>
      </c>
      <c r="B25" s="114">
        <v>341</v>
      </c>
      <c r="C25" s="35">
        <v>0</v>
      </c>
      <c r="D25" s="111">
        <v>2.0710000000000002</v>
      </c>
      <c r="E25" s="112">
        <v>0.70799999999999996</v>
      </c>
      <c r="F25" s="113">
        <v>0.45</v>
      </c>
      <c r="G25" s="33">
        <v>6.21</v>
      </c>
      <c r="H25" s="33">
        <v>0.53</v>
      </c>
      <c r="I25" s="134">
        <v>1.1000000000000001</v>
      </c>
      <c r="J25" s="129">
        <v>5.8000000000000003E-2</v>
      </c>
      <c r="K25" s="160"/>
      <c r="L25" s="160"/>
      <c r="M25" s="160"/>
      <c r="N25" s="160"/>
      <c r="O25" s="160"/>
      <c r="P25" s="160"/>
      <c r="Q25" s="160"/>
      <c r="R25" s="68"/>
      <c r="S25" s="68"/>
      <c r="T25" s="68"/>
      <c r="U25" s="68"/>
      <c r="V25" s="68"/>
      <c r="W25" s="68"/>
      <c r="X25" s="68"/>
      <c r="Y25" s="68"/>
      <c r="Z25" s="68"/>
      <c r="AA25" s="68"/>
      <c r="AB25" s="68"/>
      <c r="AC25" s="68"/>
      <c r="AD25" s="68"/>
      <c r="AE25" s="68"/>
      <c r="AF25" s="68"/>
      <c r="AG25" s="68"/>
      <c r="AH25" s="68"/>
      <c r="AI25" s="68"/>
      <c r="AJ25" s="68"/>
      <c r="AK25" s="68"/>
      <c r="AL25" s="68"/>
      <c r="AM25" s="68"/>
      <c r="AN25" s="68"/>
      <c r="AO25" s="68"/>
    </row>
    <row r="26" spans="1:41" ht="27" customHeight="1" x14ac:dyDescent="0.2">
      <c r="A26" s="21" t="s">
        <v>423</v>
      </c>
      <c r="B26" s="114">
        <v>342</v>
      </c>
      <c r="C26" s="35">
        <v>0</v>
      </c>
      <c r="D26" s="111">
        <v>2.585</v>
      </c>
      <c r="E26" s="112">
        <v>1.0189999999999999</v>
      </c>
      <c r="F26" s="113">
        <v>0.73899999999999999</v>
      </c>
      <c r="G26" s="33">
        <v>10.3</v>
      </c>
      <c r="H26" s="33">
        <v>1.07</v>
      </c>
      <c r="I26" s="134">
        <v>1.66</v>
      </c>
      <c r="J26" s="129">
        <v>5.8999999999999997E-2</v>
      </c>
      <c r="K26" s="160"/>
      <c r="L26" s="160"/>
      <c r="M26" s="160"/>
      <c r="N26" s="160"/>
      <c r="O26" s="160"/>
      <c r="P26" s="160"/>
      <c r="Q26" s="160"/>
      <c r="R26" s="68"/>
      <c r="S26" s="68"/>
      <c r="T26" s="68"/>
      <c r="U26" s="68"/>
      <c r="V26" s="68"/>
      <c r="W26" s="68"/>
      <c r="X26" s="68"/>
      <c r="Y26" s="68"/>
      <c r="Z26" s="68"/>
      <c r="AA26" s="68"/>
      <c r="AB26" s="68"/>
      <c r="AC26" s="68"/>
      <c r="AD26" s="68"/>
      <c r="AE26" s="68"/>
      <c r="AF26" s="68"/>
      <c r="AG26" s="68"/>
      <c r="AH26" s="68"/>
      <c r="AI26" s="68"/>
      <c r="AJ26" s="68"/>
      <c r="AK26" s="68"/>
      <c r="AL26" s="68"/>
      <c r="AM26" s="68"/>
      <c r="AN26" s="68"/>
      <c r="AO26" s="68"/>
    </row>
    <row r="27" spans="1:41" ht="27" customHeight="1" x14ac:dyDescent="0.2">
      <c r="A27" s="21" t="s">
        <v>424</v>
      </c>
      <c r="B27" s="114">
        <v>344</v>
      </c>
      <c r="C27" s="35">
        <v>0</v>
      </c>
      <c r="D27" s="111">
        <v>2.5659999999999998</v>
      </c>
      <c r="E27" s="112">
        <v>1.147</v>
      </c>
      <c r="F27" s="113">
        <v>0.91500000000000004</v>
      </c>
      <c r="G27" s="33">
        <v>155.27000000000001</v>
      </c>
      <c r="H27" s="33">
        <v>1.63</v>
      </c>
      <c r="I27" s="134">
        <v>2.6</v>
      </c>
      <c r="J27" s="129">
        <v>4.5999999999999999E-2</v>
      </c>
      <c r="K27" s="160"/>
      <c r="L27" s="160"/>
      <c r="M27" s="160"/>
      <c r="N27" s="160"/>
      <c r="O27" s="160"/>
      <c r="P27" s="160"/>
      <c r="Q27" s="160"/>
      <c r="R27" s="68"/>
      <c r="S27" s="68"/>
      <c r="T27" s="68"/>
      <c r="U27" s="68"/>
      <c r="V27" s="68"/>
      <c r="W27" s="68"/>
      <c r="X27" s="68"/>
      <c r="Y27" s="68"/>
      <c r="Z27" s="68"/>
      <c r="AA27" s="68"/>
      <c r="AB27" s="68"/>
      <c r="AC27" s="68"/>
      <c r="AD27" s="68"/>
      <c r="AE27" s="68"/>
      <c r="AF27" s="68"/>
      <c r="AG27" s="68"/>
      <c r="AH27" s="68"/>
      <c r="AI27" s="68"/>
      <c r="AJ27" s="68"/>
      <c r="AK27" s="68"/>
      <c r="AL27" s="68"/>
      <c r="AM27" s="68"/>
      <c r="AN27" s="68"/>
      <c r="AO27" s="68"/>
    </row>
    <row r="28" spans="1:41" ht="27" customHeight="1" x14ac:dyDescent="0.2">
      <c r="A28" s="21" t="s">
        <v>425</v>
      </c>
      <c r="B28" s="114" t="s">
        <v>583</v>
      </c>
      <c r="C28" s="35">
        <v>0</v>
      </c>
      <c r="D28" s="111">
        <v>1.643</v>
      </c>
      <c r="E28" s="112">
        <v>0.28100000000000003</v>
      </c>
      <c r="F28" s="113">
        <v>2.1999999999999999E-2</v>
      </c>
      <c r="G28" s="33">
        <v>6.21</v>
      </c>
      <c r="H28" s="33">
        <v>0.53</v>
      </c>
      <c r="I28" s="134">
        <v>1.1000000000000001</v>
      </c>
      <c r="J28" s="129">
        <v>5.8000000000000003E-2</v>
      </c>
      <c r="K28" s="160"/>
      <c r="L28" s="160"/>
      <c r="M28" s="160"/>
      <c r="N28" s="160"/>
      <c r="O28" s="160"/>
      <c r="P28" s="160"/>
      <c r="Q28" s="160"/>
      <c r="R28" s="68"/>
      <c r="S28" s="68"/>
      <c r="T28" s="68"/>
      <c r="U28" s="68"/>
      <c r="V28" s="68"/>
      <c r="W28" s="68"/>
      <c r="X28" s="68"/>
      <c r="Y28" s="68"/>
      <c r="Z28" s="68"/>
      <c r="AA28" s="68"/>
      <c r="AB28" s="68"/>
      <c r="AC28" s="68"/>
      <c r="AD28" s="68"/>
      <c r="AE28" s="68"/>
      <c r="AF28" s="68"/>
      <c r="AG28" s="68"/>
      <c r="AH28" s="68"/>
      <c r="AI28" s="68"/>
      <c r="AJ28" s="68"/>
      <c r="AK28" s="68"/>
      <c r="AL28" s="68"/>
      <c r="AM28" s="68"/>
      <c r="AN28" s="68"/>
      <c r="AO28" s="68"/>
    </row>
    <row r="29" spans="1:41" ht="27" customHeight="1" x14ac:dyDescent="0.2">
      <c r="A29" s="21" t="s">
        <v>426</v>
      </c>
      <c r="B29" s="114" t="s">
        <v>584</v>
      </c>
      <c r="C29" s="35">
        <v>0</v>
      </c>
      <c r="D29" s="111">
        <v>1.869</v>
      </c>
      <c r="E29" s="112">
        <v>0.30399999999999999</v>
      </c>
      <c r="F29" s="113">
        <v>2.4E-2</v>
      </c>
      <c r="G29" s="33">
        <v>10.3</v>
      </c>
      <c r="H29" s="33">
        <v>1.07</v>
      </c>
      <c r="I29" s="134">
        <v>1.66</v>
      </c>
      <c r="J29" s="129">
        <v>5.8999999999999997E-2</v>
      </c>
      <c r="K29" s="160"/>
      <c r="L29" s="160"/>
      <c r="M29" s="160"/>
      <c r="N29" s="160"/>
      <c r="O29" s="160"/>
      <c r="P29" s="160"/>
      <c r="Q29" s="160"/>
      <c r="R29" s="68"/>
      <c r="S29" s="68"/>
      <c r="T29" s="68"/>
      <c r="U29" s="68"/>
      <c r="V29" s="68"/>
      <c r="W29" s="68"/>
      <c r="X29" s="68"/>
      <c r="Y29" s="68"/>
      <c r="Z29" s="68"/>
      <c r="AA29" s="68"/>
      <c r="AB29" s="68"/>
      <c r="AC29" s="68"/>
      <c r="AD29" s="68"/>
      <c r="AE29" s="68"/>
      <c r="AF29" s="68"/>
      <c r="AG29" s="68"/>
      <c r="AH29" s="68"/>
      <c r="AI29" s="68"/>
      <c r="AJ29" s="68"/>
      <c r="AK29" s="68"/>
      <c r="AL29" s="68"/>
      <c r="AM29" s="68"/>
      <c r="AN29" s="68"/>
      <c r="AO29" s="68"/>
    </row>
    <row r="30" spans="1:41" ht="27" customHeight="1" x14ac:dyDescent="0.2">
      <c r="A30" s="21" t="s">
        <v>427</v>
      </c>
      <c r="B30" s="114" t="s">
        <v>585</v>
      </c>
      <c r="C30" s="35">
        <v>0</v>
      </c>
      <c r="D30" s="111">
        <v>1.669</v>
      </c>
      <c r="E30" s="112">
        <v>0.251</v>
      </c>
      <c r="F30" s="113">
        <v>1.9E-2</v>
      </c>
      <c r="G30" s="33">
        <v>155.27000000000001</v>
      </c>
      <c r="H30" s="33">
        <v>1.63</v>
      </c>
      <c r="I30" s="134">
        <v>2.6</v>
      </c>
      <c r="J30" s="129">
        <v>4.5999999999999999E-2</v>
      </c>
      <c r="K30" s="160"/>
      <c r="L30" s="160"/>
      <c r="M30" s="160"/>
      <c r="N30" s="160"/>
      <c r="O30" s="160"/>
      <c r="P30" s="160"/>
      <c r="Q30" s="160"/>
      <c r="R30" s="68"/>
      <c r="S30" s="68"/>
      <c r="T30" s="68"/>
      <c r="U30" s="68"/>
      <c r="V30" s="68"/>
      <c r="W30" s="68"/>
      <c r="X30" s="68"/>
      <c r="Y30" s="68"/>
      <c r="Z30" s="68"/>
      <c r="AA30" s="68"/>
      <c r="AB30" s="68"/>
      <c r="AC30" s="68"/>
      <c r="AD30" s="68"/>
      <c r="AE30" s="68"/>
      <c r="AF30" s="68"/>
      <c r="AG30" s="68"/>
      <c r="AH30" s="68"/>
      <c r="AI30" s="68"/>
      <c r="AJ30" s="68"/>
      <c r="AK30" s="68"/>
      <c r="AL30" s="68"/>
      <c r="AM30" s="68"/>
      <c r="AN30" s="68"/>
      <c r="AO30" s="68"/>
    </row>
    <row r="31" spans="1:41" ht="27" customHeight="1" x14ac:dyDescent="0.2">
      <c r="A31" s="21" t="s">
        <v>428</v>
      </c>
      <c r="B31" s="114" t="s">
        <v>586</v>
      </c>
      <c r="C31" s="35" t="s">
        <v>399</v>
      </c>
      <c r="D31" s="130">
        <v>4.7729999999999997</v>
      </c>
      <c r="E31" s="131">
        <v>0.69099999999999995</v>
      </c>
      <c r="F31" s="132">
        <v>0.45</v>
      </c>
      <c r="G31" s="110">
        <v>0</v>
      </c>
      <c r="H31" s="110">
        <v>0</v>
      </c>
      <c r="I31" s="110">
        <v>0</v>
      </c>
      <c r="J31" s="109">
        <v>0</v>
      </c>
      <c r="K31" s="160"/>
      <c r="L31" s="160"/>
      <c r="M31" s="160"/>
      <c r="N31" s="160"/>
      <c r="O31" s="160"/>
      <c r="P31" s="160"/>
      <c r="Q31" s="160"/>
      <c r="R31" s="68"/>
      <c r="S31" s="68"/>
      <c r="T31" s="68"/>
      <c r="U31" s="68"/>
      <c r="V31" s="68"/>
      <c r="W31" s="68"/>
      <c r="X31" s="68"/>
      <c r="Y31" s="68"/>
      <c r="Z31" s="68"/>
      <c r="AA31" s="68"/>
      <c r="AB31" s="68"/>
      <c r="AC31" s="68"/>
      <c r="AD31" s="68"/>
      <c r="AE31" s="68"/>
      <c r="AF31" s="68"/>
      <c r="AG31" s="68"/>
      <c r="AH31" s="68"/>
      <c r="AI31" s="68"/>
      <c r="AJ31" s="68"/>
      <c r="AK31" s="68"/>
      <c r="AL31" s="68"/>
      <c r="AM31" s="68"/>
      <c r="AN31" s="68"/>
      <c r="AO31" s="68"/>
    </row>
    <row r="32" spans="1:41" ht="27" customHeight="1" x14ac:dyDescent="0.2">
      <c r="A32" s="21" t="s">
        <v>429</v>
      </c>
      <c r="B32" s="114">
        <v>357</v>
      </c>
      <c r="C32" s="35" t="s">
        <v>416</v>
      </c>
      <c r="D32" s="111">
        <v>-3.4079999999999999</v>
      </c>
      <c r="E32" s="112">
        <v>-0.59299999999999997</v>
      </c>
      <c r="F32" s="113">
        <v>-4.8000000000000001E-2</v>
      </c>
      <c r="G32" s="110">
        <v>0</v>
      </c>
      <c r="H32" s="110">
        <v>0</v>
      </c>
      <c r="I32" s="110">
        <v>0</v>
      </c>
      <c r="J32" s="109">
        <v>0</v>
      </c>
      <c r="K32" s="160"/>
      <c r="L32" s="160"/>
      <c r="M32" s="160"/>
      <c r="N32" s="160"/>
      <c r="O32" s="160"/>
      <c r="P32" s="160"/>
      <c r="Q32" s="160"/>
      <c r="R32" s="68"/>
      <c r="S32" s="68"/>
      <c r="T32" s="68"/>
      <c r="U32" s="68"/>
      <c r="V32" s="68"/>
      <c r="W32" s="68"/>
      <c r="X32" s="68"/>
      <c r="Y32" s="68"/>
      <c r="Z32" s="68"/>
      <c r="AA32" s="68"/>
      <c r="AB32" s="68"/>
      <c r="AC32" s="68"/>
      <c r="AD32" s="68"/>
      <c r="AE32" s="68"/>
      <c r="AF32" s="68"/>
      <c r="AG32" s="68"/>
      <c r="AH32" s="68"/>
      <c r="AI32" s="68"/>
      <c r="AJ32" s="68"/>
      <c r="AK32" s="68"/>
      <c r="AL32" s="68"/>
      <c r="AM32" s="68"/>
      <c r="AN32" s="68"/>
      <c r="AO32" s="68"/>
    </row>
    <row r="33" spans="1:41" ht="27" customHeight="1" x14ac:dyDescent="0.2">
      <c r="A33" s="21" t="s">
        <v>430</v>
      </c>
      <c r="B33" s="114">
        <v>358</v>
      </c>
      <c r="C33" s="35">
        <v>8</v>
      </c>
      <c r="D33" s="111">
        <v>-3.0249999999999999</v>
      </c>
      <c r="E33" s="112">
        <v>-0.52100000000000002</v>
      </c>
      <c r="F33" s="113">
        <v>-4.2000000000000003E-2</v>
      </c>
      <c r="G33" s="110">
        <v>0</v>
      </c>
      <c r="H33" s="110">
        <v>0</v>
      </c>
      <c r="I33" s="110">
        <v>0</v>
      </c>
      <c r="J33" s="109">
        <v>0</v>
      </c>
      <c r="K33" s="160"/>
      <c r="L33" s="160"/>
      <c r="M33" s="160"/>
      <c r="N33" s="160"/>
      <c r="O33" s="160"/>
      <c r="P33" s="160"/>
      <c r="Q33" s="160"/>
      <c r="R33" s="68"/>
      <c r="S33" s="68"/>
      <c r="T33" s="68"/>
      <c r="U33" s="68"/>
      <c r="V33" s="68"/>
      <c r="W33" s="68"/>
      <c r="X33" s="68"/>
      <c r="Y33" s="68"/>
      <c r="Z33" s="68"/>
      <c r="AA33" s="68"/>
      <c r="AB33" s="68"/>
      <c r="AC33" s="68"/>
      <c r="AD33" s="68"/>
      <c r="AE33" s="68"/>
      <c r="AF33" s="68"/>
      <c r="AG33" s="68"/>
      <c r="AH33" s="68"/>
      <c r="AI33" s="68"/>
      <c r="AJ33" s="68"/>
      <c r="AK33" s="68"/>
      <c r="AL33" s="68"/>
      <c r="AM33" s="68"/>
      <c r="AN33" s="68"/>
      <c r="AO33" s="68"/>
    </row>
    <row r="34" spans="1:41" ht="27" customHeight="1" x14ac:dyDescent="0.2">
      <c r="A34" s="21" t="s">
        <v>431</v>
      </c>
      <c r="B34" s="114" t="s">
        <v>587</v>
      </c>
      <c r="C34" s="35">
        <v>0</v>
      </c>
      <c r="D34" s="111">
        <v>-3.4079999999999999</v>
      </c>
      <c r="E34" s="112">
        <v>-0.59299999999999997</v>
      </c>
      <c r="F34" s="113">
        <v>-4.8000000000000001E-2</v>
      </c>
      <c r="G34" s="110">
        <v>0</v>
      </c>
      <c r="H34" s="110">
        <v>0</v>
      </c>
      <c r="I34" s="110">
        <v>0</v>
      </c>
      <c r="J34" s="129">
        <v>0.107</v>
      </c>
      <c r="K34" s="160"/>
      <c r="L34" s="160"/>
      <c r="M34" s="160"/>
      <c r="N34" s="160"/>
      <c r="O34" s="160"/>
      <c r="P34" s="160"/>
      <c r="Q34" s="160"/>
      <c r="R34" s="68"/>
      <c r="S34" s="68"/>
      <c r="T34" s="68"/>
      <c r="U34" s="68"/>
      <c r="V34" s="68"/>
      <c r="W34" s="68"/>
      <c r="X34" s="68"/>
      <c r="Y34" s="68"/>
      <c r="Z34" s="68"/>
      <c r="AA34" s="68"/>
      <c r="AB34" s="68"/>
      <c r="AC34" s="68"/>
      <c r="AD34" s="68"/>
      <c r="AE34" s="68"/>
      <c r="AF34" s="68"/>
      <c r="AG34" s="68"/>
      <c r="AH34" s="68"/>
      <c r="AI34" s="68"/>
      <c r="AJ34" s="68"/>
      <c r="AK34" s="68"/>
      <c r="AL34" s="68"/>
      <c r="AM34" s="68"/>
      <c r="AN34" s="68"/>
      <c r="AO34" s="68"/>
    </row>
    <row r="35" spans="1:41" ht="27" customHeight="1" x14ac:dyDescent="0.2">
      <c r="A35" s="21" t="s">
        <v>432</v>
      </c>
      <c r="B35" s="114" t="s">
        <v>588</v>
      </c>
      <c r="C35" s="35">
        <v>0</v>
      </c>
      <c r="D35" s="111">
        <v>-3.0249999999999999</v>
      </c>
      <c r="E35" s="112">
        <v>-0.52100000000000002</v>
      </c>
      <c r="F35" s="113">
        <v>-4.2000000000000003E-2</v>
      </c>
      <c r="G35" s="110">
        <v>0</v>
      </c>
      <c r="H35" s="110">
        <v>0</v>
      </c>
      <c r="I35" s="110">
        <v>0</v>
      </c>
      <c r="J35" s="129">
        <v>0.1</v>
      </c>
      <c r="K35" s="160"/>
      <c r="L35" s="160"/>
      <c r="M35" s="160"/>
      <c r="N35" s="160"/>
      <c r="O35" s="160"/>
      <c r="P35" s="160"/>
      <c r="Q35" s="160"/>
      <c r="R35" s="68"/>
      <c r="S35" s="68"/>
      <c r="T35" s="68"/>
      <c r="U35" s="68"/>
      <c r="V35" s="68"/>
      <c r="W35" s="68"/>
      <c r="X35" s="68"/>
      <c r="Y35" s="68"/>
      <c r="Z35" s="68"/>
      <c r="AA35" s="68"/>
      <c r="AB35" s="68"/>
      <c r="AC35" s="68"/>
      <c r="AD35" s="68"/>
      <c r="AE35" s="68"/>
      <c r="AF35" s="68"/>
      <c r="AG35" s="68"/>
      <c r="AH35" s="68"/>
      <c r="AI35" s="68"/>
      <c r="AJ35" s="68"/>
      <c r="AK35" s="68"/>
      <c r="AL35" s="68"/>
      <c r="AM35" s="68"/>
      <c r="AN35" s="68"/>
      <c r="AO35" s="68"/>
    </row>
    <row r="36" spans="1:41" ht="27" customHeight="1" x14ac:dyDescent="0.2">
      <c r="A36" s="21" t="s">
        <v>433</v>
      </c>
      <c r="B36" s="114" t="s">
        <v>589</v>
      </c>
      <c r="C36" s="35">
        <v>0</v>
      </c>
      <c r="D36" s="111">
        <v>-2.1949999999999998</v>
      </c>
      <c r="E36" s="112">
        <v>-0.35299999999999998</v>
      </c>
      <c r="F36" s="113">
        <v>-2.8000000000000001E-2</v>
      </c>
      <c r="G36" s="110">
        <v>0</v>
      </c>
      <c r="H36" s="110">
        <v>0</v>
      </c>
      <c r="I36" s="110">
        <v>0</v>
      </c>
      <c r="J36" s="129">
        <v>8.1000000000000003E-2</v>
      </c>
      <c r="K36" s="160"/>
      <c r="L36" s="160"/>
      <c r="M36" s="160"/>
      <c r="N36" s="160"/>
      <c r="O36" s="160"/>
      <c r="P36" s="160"/>
      <c r="Q36" s="160"/>
      <c r="R36" s="68"/>
      <c r="S36" s="68"/>
      <c r="T36" s="68"/>
      <c r="U36" s="68"/>
      <c r="V36" s="68"/>
      <c r="W36" s="68"/>
      <c r="X36" s="68"/>
      <c r="Y36" s="68"/>
      <c r="Z36" s="68"/>
      <c r="AA36" s="68"/>
      <c r="AB36" s="68"/>
      <c r="AC36" s="68"/>
      <c r="AD36" s="68"/>
      <c r="AE36" s="68"/>
      <c r="AF36" s="68"/>
      <c r="AG36" s="68"/>
      <c r="AH36" s="68"/>
      <c r="AI36" s="68"/>
      <c r="AJ36" s="68"/>
      <c r="AK36" s="68"/>
      <c r="AL36" s="68"/>
      <c r="AM36" s="68"/>
      <c r="AN36" s="68"/>
      <c r="AO36" s="68"/>
    </row>
    <row r="37" spans="1:41" ht="27" customHeight="1" x14ac:dyDescent="0.2">
      <c r="A37" s="133" t="s">
        <v>434</v>
      </c>
      <c r="B37" s="114"/>
      <c r="C37" s="35" t="s">
        <v>387</v>
      </c>
      <c r="D37" s="111">
        <v>1.5740000000000001</v>
      </c>
      <c r="E37" s="112">
        <v>0.51800000000000002</v>
      </c>
      <c r="F37" s="113">
        <v>0.313</v>
      </c>
      <c r="G37" s="33">
        <v>1.98</v>
      </c>
      <c r="H37" s="110">
        <v>0</v>
      </c>
      <c r="I37" s="110">
        <v>0</v>
      </c>
      <c r="J37" s="109">
        <v>0</v>
      </c>
      <c r="K37" s="160"/>
      <c r="L37" s="160"/>
      <c r="M37" s="160"/>
      <c r="N37" s="160"/>
      <c r="O37" s="160"/>
      <c r="P37" s="160"/>
      <c r="Q37" s="160"/>
      <c r="R37" s="68"/>
      <c r="S37" s="68"/>
      <c r="T37" s="68"/>
      <c r="U37" s="68"/>
      <c r="V37" s="68"/>
      <c r="W37" s="68"/>
      <c r="X37" s="68"/>
      <c r="Y37" s="68"/>
      <c r="Z37" s="68"/>
      <c r="AA37" s="68"/>
      <c r="AB37" s="68"/>
      <c r="AC37" s="68"/>
      <c r="AD37" s="68"/>
      <c r="AE37" s="68"/>
      <c r="AF37" s="68"/>
      <c r="AG37" s="68"/>
      <c r="AH37" s="68"/>
      <c r="AI37" s="68"/>
      <c r="AJ37" s="68"/>
      <c r="AK37" s="68"/>
      <c r="AL37" s="68"/>
      <c r="AM37" s="68"/>
      <c r="AN37" s="68"/>
      <c r="AO37" s="68"/>
    </row>
    <row r="38" spans="1:41" ht="27" customHeight="1" x14ac:dyDescent="0.2">
      <c r="A38" s="133" t="s">
        <v>435</v>
      </c>
      <c r="B38" s="114"/>
      <c r="C38" s="35">
        <v>2</v>
      </c>
      <c r="D38" s="111">
        <v>1.5740000000000001</v>
      </c>
      <c r="E38" s="112">
        <v>0.51800000000000002</v>
      </c>
      <c r="F38" s="113">
        <v>0.313</v>
      </c>
      <c r="G38" s="110">
        <v>0</v>
      </c>
      <c r="H38" s="110">
        <v>0</v>
      </c>
      <c r="I38" s="110">
        <v>0</v>
      </c>
      <c r="J38" s="109">
        <v>0</v>
      </c>
      <c r="K38" s="160"/>
      <c r="L38" s="160"/>
      <c r="M38" s="160"/>
      <c r="N38" s="160"/>
      <c r="O38" s="160"/>
      <c r="P38" s="160"/>
      <c r="Q38" s="160"/>
      <c r="R38" s="68"/>
      <c r="S38" s="68"/>
      <c r="T38" s="68"/>
      <c r="U38" s="68"/>
      <c r="V38" s="68"/>
      <c r="W38" s="68"/>
      <c r="X38" s="68"/>
      <c r="Y38" s="68"/>
      <c r="Z38" s="68"/>
      <c r="AA38" s="68"/>
      <c r="AB38" s="68"/>
      <c r="AC38" s="68"/>
      <c r="AD38" s="68"/>
      <c r="AE38" s="68"/>
      <c r="AF38" s="68"/>
      <c r="AG38" s="68"/>
      <c r="AH38" s="68"/>
      <c r="AI38" s="68"/>
      <c r="AJ38" s="68"/>
      <c r="AK38" s="68"/>
      <c r="AL38" s="68"/>
      <c r="AM38" s="68"/>
      <c r="AN38" s="68"/>
      <c r="AO38" s="68"/>
    </row>
    <row r="39" spans="1:41" ht="27" customHeight="1" x14ac:dyDescent="0.2">
      <c r="A39" s="133" t="s">
        <v>436</v>
      </c>
      <c r="B39" s="114"/>
      <c r="C39" s="35" t="s">
        <v>390</v>
      </c>
      <c r="D39" s="111">
        <v>1.7390000000000001</v>
      </c>
      <c r="E39" s="112">
        <v>0.54600000000000004</v>
      </c>
      <c r="F39" s="113">
        <v>0.315</v>
      </c>
      <c r="G39" s="33">
        <v>2.09</v>
      </c>
      <c r="H39" s="110">
        <v>0</v>
      </c>
      <c r="I39" s="110">
        <v>0</v>
      </c>
      <c r="J39" s="109">
        <v>0</v>
      </c>
      <c r="K39" s="160"/>
      <c r="L39" s="160"/>
      <c r="M39" s="160"/>
      <c r="N39" s="160"/>
      <c r="O39" s="160"/>
      <c r="P39" s="160"/>
      <c r="Q39" s="160"/>
      <c r="R39" s="68"/>
      <c r="S39" s="68"/>
      <c r="T39" s="68"/>
      <c r="U39" s="68"/>
      <c r="V39" s="68"/>
      <c r="W39" s="68"/>
      <c r="X39" s="68"/>
      <c r="Y39" s="68"/>
      <c r="Z39" s="68"/>
      <c r="AA39" s="68"/>
      <c r="AB39" s="68"/>
      <c r="AC39" s="68"/>
      <c r="AD39" s="68"/>
      <c r="AE39" s="68"/>
      <c r="AF39" s="68"/>
      <c r="AG39" s="68"/>
      <c r="AH39" s="68"/>
      <c r="AI39" s="68"/>
      <c r="AJ39" s="68"/>
      <c r="AK39" s="68"/>
      <c r="AL39" s="68"/>
      <c r="AM39" s="68"/>
      <c r="AN39" s="68"/>
      <c r="AO39" s="68"/>
    </row>
    <row r="40" spans="1:41" ht="27" customHeight="1" x14ac:dyDescent="0.2">
      <c r="A40" s="133" t="s">
        <v>437</v>
      </c>
      <c r="B40" s="114"/>
      <c r="C40" s="35">
        <v>4</v>
      </c>
      <c r="D40" s="111">
        <v>1.7390000000000001</v>
      </c>
      <c r="E40" s="112">
        <v>0.54600000000000004</v>
      </c>
      <c r="F40" s="113">
        <v>0.315</v>
      </c>
      <c r="G40" s="110">
        <v>0</v>
      </c>
      <c r="H40" s="110">
        <v>0</v>
      </c>
      <c r="I40" s="110">
        <v>0</v>
      </c>
      <c r="J40" s="109">
        <v>0</v>
      </c>
      <c r="K40" s="160"/>
      <c r="L40" s="160"/>
      <c r="M40" s="160"/>
      <c r="N40" s="160"/>
      <c r="O40" s="160"/>
      <c r="P40" s="160"/>
      <c r="Q40" s="160"/>
      <c r="R40" s="68"/>
      <c r="S40" s="68"/>
      <c r="T40" s="68"/>
      <c r="U40" s="68"/>
      <c r="V40" s="68"/>
      <c r="W40" s="68"/>
      <c r="X40" s="68"/>
      <c r="Y40" s="68"/>
      <c r="Z40" s="68"/>
      <c r="AA40" s="68"/>
      <c r="AB40" s="68"/>
      <c r="AC40" s="68"/>
      <c r="AD40" s="68"/>
      <c r="AE40" s="68"/>
      <c r="AF40" s="68"/>
      <c r="AG40" s="68"/>
      <c r="AH40" s="68"/>
      <c r="AI40" s="68"/>
      <c r="AJ40" s="68"/>
      <c r="AK40" s="68"/>
      <c r="AL40" s="68"/>
      <c r="AM40" s="68"/>
      <c r="AN40" s="68"/>
      <c r="AO40" s="68"/>
    </row>
    <row r="41" spans="1:41" ht="27" customHeight="1" x14ac:dyDescent="0.2">
      <c r="A41" s="133" t="s">
        <v>438</v>
      </c>
      <c r="B41" s="114"/>
      <c r="C41" s="35">
        <v>0</v>
      </c>
      <c r="D41" s="111">
        <v>1.429</v>
      </c>
      <c r="E41" s="112">
        <v>0.48899999999999999</v>
      </c>
      <c r="F41" s="113">
        <v>0.31</v>
      </c>
      <c r="G41" s="33">
        <v>4.33</v>
      </c>
      <c r="H41" s="33">
        <v>0.36</v>
      </c>
      <c r="I41" s="134">
        <v>0.76</v>
      </c>
      <c r="J41" s="129">
        <v>0.04</v>
      </c>
      <c r="K41" s="160"/>
      <c r="L41" s="160"/>
      <c r="M41" s="160"/>
      <c r="N41" s="160"/>
      <c r="O41" s="160"/>
      <c r="P41" s="160"/>
      <c r="Q41" s="160"/>
      <c r="R41" s="68"/>
      <c r="S41" s="68"/>
      <c r="T41" s="68"/>
      <c r="U41" s="68"/>
      <c r="V41" s="68"/>
      <c r="W41" s="68"/>
      <c r="X41" s="68"/>
      <c r="Y41" s="68"/>
      <c r="Z41" s="68"/>
      <c r="AA41" s="68"/>
      <c r="AB41" s="68"/>
      <c r="AC41" s="68"/>
      <c r="AD41" s="68"/>
      <c r="AE41" s="68"/>
      <c r="AF41" s="68"/>
      <c r="AG41" s="68"/>
      <c r="AH41" s="68"/>
      <c r="AI41" s="68"/>
      <c r="AJ41" s="68"/>
      <c r="AK41" s="68"/>
      <c r="AL41" s="68"/>
      <c r="AM41" s="68"/>
      <c r="AN41" s="68"/>
      <c r="AO41" s="68"/>
    </row>
    <row r="42" spans="1:41" ht="27" customHeight="1" x14ac:dyDescent="0.2">
      <c r="A42" s="133" t="s">
        <v>439</v>
      </c>
      <c r="B42" s="114"/>
      <c r="C42" s="35">
        <v>0</v>
      </c>
      <c r="D42" s="111">
        <v>1.7629999999999999</v>
      </c>
      <c r="E42" s="112">
        <v>0.69499999999999995</v>
      </c>
      <c r="F42" s="113">
        <v>0.504</v>
      </c>
      <c r="G42" s="33">
        <v>7.07</v>
      </c>
      <c r="H42" s="33">
        <v>0.73</v>
      </c>
      <c r="I42" s="134">
        <v>1.1299999999999999</v>
      </c>
      <c r="J42" s="129">
        <v>0.04</v>
      </c>
      <c r="K42" s="160"/>
      <c r="L42" s="160"/>
      <c r="M42" s="160"/>
      <c r="N42" s="160"/>
      <c r="O42" s="160"/>
      <c r="P42" s="160"/>
      <c r="Q42" s="160"/>
      <c r="R42" s="68"/>
      <c r="S42" s="68"/>
      <c r="T42" s="68"/>
      <c r="U42" s="68"/>
      <c r="V42" s="68"/>
      <c r="W42" s="68"/>
      <c r="X42" s="68"/>
      <c r="Y42" s="68"/>
      <c r="Z42" s="68"/>
      <c r="AA42" s="68"/>
      <c r="AB42" s="68"/>
      <c r="AC42" s="68"/>
      <c r="AD42" s="68"/>
      <c r="AE42" s="68"/>
      <c r="AF42" s="68"/>
      <c r="AG42" s="68"/>
      <c r="AH42" s="68"/>
      <c r="AI42" s="68"/>
      <c r="AJ42" s="68"/>
      <c r="AK42" s="68"/>
      <c r="AL42" s="68"/>
      <c r="AM42" s="68"/>
      <c r="AN42" s="68"/>
      <c r="AO42" s="68"/>
    </row>
    <row r="43" spans="1:41" ht="27" customHeight="1" x14ac:dyDescent="0.2">
      <c r="A43" s="133" t="s">
        <v>440</v>
      </c>
      <c r="B43" s="114"/>
      <c r="C43" s="35">
        <v>0</v>
      </c>
      <c r="D43" s="111">
        <v>1.7330000000000001</v>
      </c>
      <c r="E43" s="112">
        <v>0.77500000000000002</v>
      </c>
      <c r="F43" s="113">
        <v>0.61799999999999999</v>
      </c>
      <c r="G43" s="33">
        <v>104.92</v>
      </c>
      <c r="H43" s="33">
        <v>1.1000000000000001</v>
      </c>
      <c r="I43" s="134">
        <v>1.76</v>
      </c>
      <c r="J43" s="129">
        <v>3.1E-2</v>
      </c>
      <c r="K43" s="160"/>
      <c r="L43" s="160"/>
      <c r="M43" s="160"/>
      <c r="N43" s="160"/>
      <c r="O43" s="160"/>
      <c r="P43" s="160"/>
      <c r="Q43" s="160"/>
      <c r="R43" s="68"/>
      <c r="S43" s="68"/>
      <c r="T43" s="68"/>
      <c r="U43" s="68"/>
      <c r="V43" s="68"/>
      <c r="W43" s="68"/>
      <c r="X43" s="68"/>
      <c r="Y43" s="68"/>
      <c r="Z43" s="68"/>
      <c r="AA43" s="68"/>
      <c r="AB43" s="68"/>
      <c r="AC43" s="68"/>
      <c r="AD43" s="68"/>
      <c r="AE43" s="68"/>
      <c r="AF43" s="68"/>
      <c r="AG43" s="68"/>
      <c r="AH43" s="68"/>
      <c r="AI43" s="68"/>
      <c r="AJ43" s="68"/>
      <c r="AK43" s="68"/>
      <c r="AL43" s="68"/>
      <c r="AM43" s="68"/>
      <c r="AN43" s="68"/>
      <c r="AO43" s="68"/>
    </row>
    <row r="44" spans="1:41" ht="27" customHeight="1" x14ac:dyDescent="0.2">
      <c r="A44" s="133" t="s">
        <v>441</v>
      </c>
      <c r="B44" s="114"/>
      <c r="C44" s="35">
        <v>0</v>
      </c>
      <c r="D44" s="111">
        <v>1.1339999999999999</v>
      </c>
      <c r="E44" s="112">
        <v>0.19400000000000001</v>
      </c>
      <c r="F44" s="113">
        <v>1.4999999999999999E-2</v>
      </c>
      <c r="G44" s="33">
        <v>4.33</v>
      </c>
      <c r="H44" s="33">
        <v>0.36</v>
      </c>
      <c r="I44" s="134">
        <v>0.76</v>
      </c>
      <c r="J44" s="129">
        <v>0.04</v>
      </c>
      <c r="K44" s="160"/>
      <c r="L44" s="160"/>
      <c r="M44" s="160"/>
      <c r="N44" s="160"/>
      <c r="O44" s="160"/>
      <c r="P44" s="160"/>
      <c r="Q44" s="160"/>
      <c r="R44" s="68"/>
      <c r="S44" s="68"/>
      <c r="T44" s="68"/>
      <c r="U44" s="68"/>
      <c r="V44" s="68"/>
      <c r="W44" s="68"/>
      <c r="X44" s="68"/>
      <c r="Y44" s="68"/>
      <c r="Z44" s="68"/>
      <c r="AA44" s="68"/>
      <c r="AB44" s="68"/>
      <c r="AC44" s="68"/>
      <c r="AD44" s="68"/>
      <c r="AE44" s="68"/>
      <c r="AF44" s="68"/>
      <c r="AG44" s="68"/>
      <c r="AH44" s="68"/>
      <c r="AI44" s="68"/>
      <c r="AJ44" s="68"/>
      <c r="AK44" s="68"/>
      <c r="AL44" s="68"/>
      <c r="AM44" s="68"/>
      <c r="AN44" s="68"/>
      <c r="AO44" s="68"/>
    </row>
    <row r="45" spans="1:41" ht="27" customHeight="1" x14ac:dyDescent="0.2">
      <c r="A45" s="133" t="s">
        <v>442</v>
      </c>
      <c r="B45" s="114"/>
      <c r="C45" s="35">
        <v>0</v>
      </c>
      <c r="D45" s="111">
        <v>1.2749999999999999</v>
      </c>
      <c r="E45" s="112">
        <v>0.20699999999999999</v>
      </c>
      <c r="F45" s="113">
        <v>1.6E-2</v>
      </c>
      <c r="G45" s="33">
        <v>7.07</v>
      </c>
      <c r="H45" s="33">
        <v>0.73</v>
      </c>
      <c r="I45" s="134">
        <v>1.1299999999999999</v>
      </c>
      <c r="J45" s="129">
        <v>0.04</v>
      </c>
      <c r="K45" s="160"/>
      <c r="L45" s="160"/>
      <c r="M45" s="160"/>
      <c r="N45" s="160"/>
      <c r="O45" s="160"/>
      <c r="P45" s="160"/>
      <c r="Q45" s="160"/>
      <c r="R45" s="68"/>
      <c r="S45" s="68"/>
      <c r="T45" s="68"/>
      <c r="U45" s="68"/>
      <c r="V45" s="68"/>
      <c r="W45" s="68"/>
      <c r="X45" s="68"/>
      <c r="Y45" s="68"/>
      <c r="Z45" s="68"/>
      <c r="AA45" s="68"/>
      <c r="AB45" s="68"/>
      <c r="AC45" s="68"/>
      <c r="AD45" s="68"/>
      <c r="AE45" s="68"/>
      <c r="AF45" s="68"/>
      <c r="AG45" s="68"/>
      <c r="AH45" s="68"/>
      <c r="AI45" s="68"/>
      <c r="AJ45" s="68"/>
      <c r="AK45" s="68"/>
      <c r="AL45" s="68"/>
      <c r="AM45" s="68"/>
      <c r="AN45" s="68"/>
      <c r="AO45" s="68"/>
    </row>
    <row r="46" spans="1:41" ht="27" customHeight="1" x14ac:dyDescent="0.2">
      <c r="A46" s="133" t="s">
        <v>443</v>
      </c>
      <c r="B46" s="114"/>
      <c r="C46" s="35">
        <v>0</v>
      </c>
      <c r="D46" s="111">
        <v>1.1279999999999999</v>
      </c>
      <c r="E46" s="112">
        <v>0.17</v>
      </c>
      <c r="F46" s="113">
        <v>1.2999999999999999E-2</v>
      </c>
      <c r="G46" s="33">
        <v>104.92</v>
      </c>
      <c r="H46" s="33">
        <v>1.1000000000000001</v>
      </c>
      <c r="I46" s="134">
        <v>1.76</v>
      </c>
      <c r="J46" s="129">
        <v>3.1E-2</v>
      </c>
      <c r="K46" s="160"/>
      <c r="L46" s="160"/>
      <c r="M46" s="160"/>
      <c r="N46" s="160"/>
      <c r="O46" s="160"/>
      <c r="P46" s="160"/>
      <c r="Q46" s="160"/>
      <c r="R46" s="68"/>
      <c r="S46" s="68"/>
      <c r="T46" s="68"/>
      <c r="U46" s="68"/>
      <c r="V46" s="68"/>
      <c r="W46" s="68"/>
      <c r="X46" s="68"/>
      <c r="Y46" s="68"/>
      <c r="Z46" s="68"/>
      <c r="AA46" s="68"/>
      <c r="AB46" s="68"/>
      <c r="AC46" s="68"/>
      <c r="AD46" s="68"/>
      <c r="AE46" s="68"/>
      <c r="AF46" s="68"/>
      <c r="AG46" s="68"/>
      <c r="AH46" s="68"/>
      <c r="AI46" s="68"/>
      <c r="AJ46" s="68"/>
      <c r="AK46" s="68"/>
      <c r="AL46" s="68"/>
      <c r="AM46" s="68"/>
      <c r="AN46" s="68"/>
      <c r="AO46" s="68"/>
    </row>
    <row r="47" spans="1:41" ht="27" customHeight="1" x14ac:dyDescent="0.2">
      <c r="A47" s="133" t="s">
        <v>444</v>
      </c>
      <c r="B47" s="114"/>
      <c r="C47" s="35" t="s">
        <v>399</v>
      </c>
      <c r="D47" s="130">
        <v>3.2949999999999999</v>
      </c>
      <c r="E47" s="131">
        <v>0.47699999999999998</v>
      </c>
      <c r="F47" s="132">
        <v>0.31</v>
      </c>
      <c r="G47" s="110">
        <v>0</v>
      </c>
      <c r="H47" s="110">
        <v>0</v>
      </c>
      <c r="I47" s="110">
        <v>0</v>
      </c>
      <c r="J47" s="109">
        <v>0</v>
      </c>
      <c r="K47" s="160"/>
      <c r="L47" s="160"/>
      <c r="M47" s="160"/>
      <c r="N47" s="160"/>
      <c r="O47" s="160"/>
      <c r="P47" s="160"/>
      <c r="Q47" s="160"/>
      <c r="R47" s="68"/>
      <c r="S47" s="68"/>
      <c r="T47" s="68"/>
      <c r="U47" s="68"/>
      <c r="V47" s="68"/>
      <c r="W47" s="68"/>
      <c r="X47" s="68"/>
      <c r="Y47" s="68"/>
      <c r="Z47" s="68"/>
      <c r="AA47" s="68"/>
      <c r="AB47" s="68"/>
      <c r="AC47" s="68"/>
      <c r="AD47" s="68"/>
      <c r="AE47" s="68"/>
      <c r="AF47" s="68"/>
      <c r="AG47" s="68"/>
      <c r="AH47" s="68"/>
      <c r="AI47" s="68"/>
      <c r="AJ47" s="68"/>
      <c r="AK47" s="68"/>
      <c r="AL47" s="68"/>
      <c r="AM47" s="68"/>
      <c r="AN47" s="68"/>
      <c r="AO47" s="68"/>
    </row>
    <row r="48" spans="1:41" ht="27" customHeight="1" x14ac:dyDescent="0.2">
      <c r="A48" s="133" t="s">
        <v>445</v>
      </c>
      <c r="B48" s="114"/>
      <c r="C48" s="35">
        <v>8</v>
      </c>
      <c r="D48" s="111">
        <v>-1.599</v>
      </c>
      <c r="E48" s="112">
        <v>-0.27800000000000002</v>
      </c>
      <c r="F48" s="113">
        <v>-2.1999999999999999E-2</v>
      </c>
      <c r="G48" s="110">
        <v>0</v>
      </c>
      <c r="H48" s="110">
        <v>0</v>
      </c>
      <c r="I48" s="110">
        <v>0</v>
      </c>
      <c r="J48" s="109">
        <v>0</v>
      </c>
      <c r="K48" s="160"/>
      <c r="L48" s="160"/>
      <c r="M48" s="160"/>
      <c r="N48" s="160"/>
      <c r="O48" s="160"/>
      <c r="P48" s="160"/>
      <c r="Q48" s="160"/>
      <c r="R48" s="68"/>
      <c r="S48" s="68"/>
      <c r="T48" s="68"/>
      <c r="U48" s="68"/>
      <c r="V48" s="68"/>
      <c r="W48" s="68"/>
      <c r="X48" s="68"/>
      <c r="Y48" s="68"/>
      <c r="Z48" s="68"/>
      <c r="AA48" s="68"/>
      <c r="AB48" s="68"/>
      <c r="AC48" s="68"/>
      <c r="AD48" s="68"/>
      <c r="AE48" s="68"/>
      <c r="AF48" s="68"/>
      <c r="AG48" s="68"/>
      <c r="AH48" s="68"/>
      <c r="AI48" s="68"/>
      <c r="AJ48" s="68"/>
      <c r="AK48" s="68"/>
      <c r="AL48" s="68"/>
      <c r="AM48" s="68"/>
      <c r="AN48" s="68"/>
      <c r="AO48" s="68"/>
    </row>
    <row r="49" spans="1:41" ht="27" customHeight="1" x14ac:dyDescent="0.2">
      <c r="A49" s="133" t="s">
        <v>446</v>
      </c>
      <c r="B49" s="114"/>
      <c r="C49" s="35">
        <v>8</v>
      </c>
      <c r="D49" s="111">
        <v>-1.7589999999999999</v>
      </c>
      <c r="E49" s="112">
        <v>-0.30299999999999999</v>
      </c>
      <c r="F49" s="113">
        <v>-2.4E-2</v>
      </c>
      <c r="G49" s="110">
        <v>0</v>
      </c>
      <c r="H49" s="110">
        <v>0</v>
      </c>
      <c r="I49" s="110">
        <v>0</v>
      </c>
      <c r="J49" s="109">
        <v>0</v>
      </c>
      <c r="K49" s="160"/>
      <c r="L49" s="160"/>
      <c r="M49" s="160"/>
      <c r="N49" s="160"/>
      <c r="O49" s="160"/>
      <c r="P49" s="160"/>
      <c r="Q49" s="160"/>
      <c r="R49" s="68"/>
      <c r="S49" s="68"/>
      <c r="T49" s="68"/>
      <c r="U49" s="68"/>
      <c r="V49" s="68"/>
      <c r="W49" s="68"/>
      <c r="X49" s="68"/>
      <c r="Y49" s="68"/>
      <c r="Z49" s="68"/>
      <c r="AA49" s="68"/>
      <c r="AB49" s="68"/>
      <c r="AC49" s="68"/>
      <c r="AD49" s="68"/>
      <c r="AE49" s="68"/>
      <c r="AF49" s="68"/>
      <c r="AG49" s="68"/>
      <c r="AH49" s="68"/>
      <c r="AI49" s="68"/>
      <c r="AJ49" s="68"/>
      <c r="AK49" s="68"/>
      <c r="AL49" s="68"/>
      <c r="AM49" s="68"/>
      <c r="AN49" s="68"/>
      <c r="AO49" s="68"/>
    </row>
    <row r="50" spans="1:41" ht="27" customHeight="1" x14ac:dyDescent="0.2">
      <c r="A50" s="133" t="s">
        <v>447</v>
      </c>
      <c r="B50" s="114"/>
      <c r="C50" s="35">
        <v>0</v>
      </c>
      <c r="D50" s="111">
        <v>-1.599</v>
      </c>
      <c r="E50" s="112">
        <v>-0.27800000000000002</v>
      </c>
      <c r="F50" s="113">
        <v>-2.1999999999999999E-2</v>
      </c>
      <c r="G50" s="110">
        <v>0</v>
      </c>
      <c r="H50" s="110">
        <v>0</v>
      </c>
      <c r="I50" s="110">
        <v>0</v>
      </c>
      <c r="J50" s="129">
        <v>0.05</v>
      </c>
      <c r="K50" s="160"/>
      <c r="L50" s="160"/>
      <c r="M50" s="160"/>
      <c r="N50" s="160"/>
      <c r="O50" s="160"/>
      <c r="P50" s="160"/>
      <c r="Q50" s="160"/>
      <c r="R50" s="68"/>
      <c r="S50" s="68"/>
      <c r="T50" s="68"/>
      <c r="U50" s="68"/>
      <c r="V50" s="68"/>
      <c r="W50" s="68"/>
      <c r="X50" s="68"/>
      <c r="Y50" s="68"/>
      <c r="Z50" s="68"/>
      <c r="AA50" s="68"/>
      <c r="AB50" s="68"/>
      <c r="AC50" s="68"/>
      <c r="AD50" s="68"/>
      <c r="AE50" s="68"/>
      <c r="AF50" s="68"/>
      <c r="AG50" s="68"/>
      <c r="AH50" s="68"/>
      <c r="AI50" s="68"/>
      <c r="AJ50" s="68"/>
      <c r="AK50" s="68"/>
      <c r="AL50" s="68"/>
      <c r="AM50" s="68"/>
      <c r="AN50" s="68"/>
      <c r="AO50" s="68"/>
    </row>
    <row r="51" spans="1:41" ht="39.75" customHeight="1" x14ac:dyDescent="0.2">
      <c r="A51" s="133" t="s">
        <v>448</v>
      </c>
      <c r="B51" s="114"/>
      <c r="C51" s="35">
        <v>0</v>
      </c>
      <c r="D51" s="111">
        <v>-1.7589999999999999</v>
      </c>
      <c r="E51" s="112">
        <v>-0.30299999999999999</v>
      </c>
      <c r="F51" s="113">
        <v>-2.4E-2</v>
      </c>
      <c r="G51" s="110">
        <v>0</v>
      </c>
      <c r="H51" s="110">
        <v>0</v>
      </c>
      <c r="I51" s="110">
        <v>0</v>
      </c>
      <c r="J51" s="129">
        <v>5.8000000000000003E-2</v>
      </c>
      <c r="K51" s="160"/>
      <c r="L51" s="160"/>
      <c r="M51" s="160"/>
      <c r="N51" s="160"/>
      <c r="O51" s="160"/>
      <c r="P51" s="160"/>
      <c r="Q51" s="160"/>
      <c r="R51" s="68"/>
      <c r="S51" s="68"/>
      <c r="T51" s="68"/>
      <c r="U51" s="68"/>
      <c r="V51" s="68"/>
      <c r="W51" s="68"/>
      <c r="X51" s="68"/>
      <c r="Y51" s="68"/>
      <c r="Z51" s="68"/>
      <c r="AA51" s="68"/>
      <c r="AB51" s="68"/>
      <c r="AC51" s="68"/>
      <c r="AD51" s="68"/>
      <c r="AE51" s="68"/>
      <c r="AF51" s="68"/>
      <c r="AG51" s="68"/>
      <c r="AH51" s="68"/>
      <c r="AI51" s="68"/>
      <c r="AJ51" s="68"/>
      <c r="AK51" s="68"/>
      <c r="AL51" s="68"/>
      <c r="AM51" s="68"/>
      <c r="AN51" s="68"/>
      <c r="AO51" s="68"/>
    </row>
    <row r="52" spans="1:41" ht="27" customHeight="1" x14ac:dyDescent="0.2">
      <c r="A52" s="133" t="s">
        <v>449</v>
      </c>
      <c r="B52" s="114"/>
      <c r="C52" s="35">
        <v>0</v>
      </c>
      <c r="D52" s="111">
        <v>-2.1949999999999998</v>
      </c>
      <c r="E52" s="112">
        <v>-0.35299999999999998</v>
      </c>
      <c r="F52" s="113">
        <v>-2.8000000000000001E-2</v>
      </c>
      <c r="G52" s="33">
        <v>112.5</v>
      </c>
      <c r="H52" s="110">
        <v>0</v>
      </c>
      <c r="I52" s="110">
        <v>0</v>
      </c>
      <c r="J52" s="129">
        <v>8.1000000000000003E-2</v>
      </c>
      <c r="K52" s="160"/>
      <c r="L52" s="160"/>
      <c r="M52" s="160"/>
      <c r="N52" s="160"/>
      <c r="O52" s="160"/>
      <c r="P52" s="160"/>
      <c r="Q52" s="160"/>
      <c r="R52" s="68"/>
      <c r="S52" s="68"/>
      <c r="T52" s="68"/>
      <c r="U52" s="68"/>
      <c r="V52" s="68"/>
      <c r="W52" s="68"/>
      <c r="X52" s="68"/>
      <c r="Y52" s="68"/>
      <c r="Z52" s="68"/>
      <c r="AA52" s="68"/>
      <c r="AB52" s="68"/>
      <c r="AC52" s="68"/>
      <c r="AD52" s="68"/>
      <c r="AE52" s="68"/>
      <c r="AF52" s="68"/>
      <c r="AG52" s="68"/>
      <c r="AH52" s="68"/>
      <c r="AI52" s="68"/>
      <c r="AJ52" s="68"/>
      <c r="AK52" s="68"/>
      <c r="AL52" s="68"/>
      <c r="AM52" s="68"/>
      <c r="AN52" s="68"/>
      <c r="AO52" s="68"/>
    </row>
    <row r="53" spans="1:41" ht="27" customHeight="1" x14ac:dyDescent="0.2">
      <c r="A53" s="133" t="s">
        <v>450</v>
      </c>
      <c r="B53" s="114" t="s">
        <v>590</v>
      </c>
      <c r="C53" s="35" t="s">
        <v>387</v>
      </c>
      <c r="D53" s="111">
        <v>1.0900000000000001</v>
      </c>
      <c r="E53" s="112">
        <v>0.35799999999999998</v>
      </c>
      <c r="F53" s="113">
        <v>0.217</v>
      </c>
      <c r="G53" s="33">
        <v>1.42</v>
      </c>
      <c r="H53" s="110">
        <v>0</v>
      </c>
      <c r="I53" s="110">
        <v>0</v>
      </c>
      <c r="J53" s="109">
        <v>0</v>
      </c>
      <c r="K53" s="160"/>
      <c r="L53" s="160"/>
      <c r="M53" s="160"/>
      <c r="N53" s="160"/>
      <c r="O53" s="160"/>
      <c r="P53" s="160"/>
      <c r="Q53" s="160"/>
      <c r="R53" s="68"/>
      <c r="S53" s="68"/>
      <c r="T53" s="68"/>
      <c r="U53" s="68"/>
      <c r="V53" s="68"/>
      <c r="W53" s="68"/>
      <c r="X53" s="68"/>
      <c r="Y53" s="68"/>
      <c r="Z53" s="68"/>
      <c r="AA53" s="68"/>
      <c r="AB53" s="68"/>
      <c r="AC53" s="68"/>
      <c r="AD53" s="68"/>
      <c r="AE53" s="68"/>
      <c r="AF53" s="68"/>
      <c r="AG53" s="68"/>
      <c r="AH53" s="68"/>
      <c r="AI53" s="68"/>
      <c r="AJ53" s="68"/>
      <c r="AK53" s="68"/>
      <c r="AL53" s="68"/>
      <c r="AM53" s="68"/>
      <c r="AN53" s="68"/>
      <c r="AO53" s="68"/>
    </row>
    <row r="54" spans="1:41" ht="27" customHeight="1" x14ac:dyDescent="0.2">
      <c r="A54" s="133" t="s">
        <v>451</v>
      </c>
      <c r="B54" s="114" t="s">
        <v>591</v>
      </c>
      <c r="C54" s="35">
        <v>2</v>
      </c>
      <c r="D54" s="111">
        <v>1.0900000000000001</v>
      </c>
      <c r="E54" s="112">
        <v>0.35799999999999998</v>
      </c>
      <c r="F54" s="113">
        <v>0.217</v>
      </c>
      <c r="G54" s="110">
        <v>0</v>
      </c>
      <c r="H54" s="110">
        <v>0</v>
      </c>
      <c r="I54" s="110">
        <v>0</v>
      </c>
      <c r="J54" s="109">
        <v>0</v>
      </c>
      <c r="K54" s="160"/>
      <c r="L54" s="160"/>
      <c r="M54" s="160"/>
      <c r="N54" s="160"/>
      <c r="O54" s="160"/>
      <c r="P54" s="160"/>
      <c r="Q54" s="160"/>
      <c r="R54" s="68"/>
      <c r="S54" s="68"/>
      <c r="T54" s="68"/>
      <c r="U54" s="68"/>
      <c r="V54" s="68"/>
      <c r="W54" s="68"/>
      <c r="X54" s="68"/>
      <c r="Y54" s="68"/>
      <c r="Z54" s="68"/>
      <c r="AA54" s="68"/>
      <c r="AB54" s="68"/>
      <c r="AC54" s="68"/>
      <c r="AD54" s="68"/>
      <c r="AE54" s="68"/>
      <c r="AF54" s="68"/>
      <c r="AG54" s="68"/>
      <c r="AH54" s="68"/>
      <c r="AI54" s="68"/>
      <c r="AJ54" s="68"/>
      <c r="AK54" s="68"/>
      <c r="AL54" s="68"/>
      <c r="AM54" s="68"/>
      <c r="AN54" s="68"/>
      <c r="AO54" s="68"/>
    </row>
    <row r="55" spans="1:41" ht="27" customHeight="1" x14ac:dyDescent="0.2">
      <c r="A55" s="133" t="s">
        <v>452</v>
      </c>
      <c r="B55" s="114" t="s">
        <v>592</v>
      </c>
      <c r="C55" s="35" t="s">
        <v>390</v>
      </c>
      <c r="D55" s="111">
        <v>1.204</v>
      </c>
      <c r="E55" s="112">
        <v>0.378</v>
      </c>
      <c r="F55" s="113">
        <v>0.218</v>
      </c>
      <c r="G55" s="33">
        <v>1.49</v>
      </c>
      <c r="H55" s="110">
        <v>0</v>
      </c>
      <c r="I55" s="110">
        <v>0</v>
      </c>
      <c r="J55" s="109">
        <v>0</v>
      </c>
      <c r="K55" s="160"/>
      <c r="L55" s="160"/>
      <c r="M55" s="160"/>
      <c r="N55" s="160"/>
      <c r="O55" s="160"/>
      <c r="P55" s="160"/>
      <c r="Q55" s="160"/>
      <c r="R55" s="68"/>
      <c r="S55" s="68"/>
      <c r="T55" s="68"/>
      <c r="U55" s="68"/>
      <c r="V55" s="68"/>
      <c r="W55" s="68"/>
      <c r="X55" s="68"/>
      <c r="Y55" s="68"/>
      <c r="Z55" s="68"/>
      <c r="AA55" s="68"/>
      <c r="AB55" s="68"/>
      <c r="AC55" s="68"/>
      <c r="AD55" s="68"/>
      <c r="AE55" s="68"/>
      <c r="AF55" s="68"/>
      <c r="AG55" s="68"/>
      <c r="AH55" s="68"/>
      <c r="AI55" s="68"/>
      <c r="AJ55" s="68"/>
      <c r="AK55" s="68"/>
      <c r="AL55" s="68"/>
      <c r="AM55" s="68"/>
      <c r="AN55" s="68"/>
      <c r="AO55" s="68"/>
    </row>
    <row r="56" spans="1:41" ht="27" customHeight="1" x14ac:dyDescent="0.2">
      <c r="A56" s="133" t="s">
        <v>453</v>
      </c>
      <c r="B56" s="114" t="s">
        <v>593</v>
      </c>
      <c r="C56" s="35">
        <v>4</v>
      </c>
      <c r="D56" s="111">
        <v>1.204</v>
      </c>
      <c r="E56" s="112">
        <v>0.378</v>
      </c>
      <c r="F56" s="113">
        <v>0.218</v>
      </c>
      <c r="G56" s="110">
        <v>0</v>
      </c>
      <c r="H56" s="110">
        <v>0</v>
      </c>
      <c r="I56" s="110">
        <v>0</v>
      </c>
      <c r="J56" s="109">
        <v>0</v>
      </c>
      <c r="K56" s="160"/>
      <c r="L56" s="160"/>
      <c r="M56" s="160"/>
      <c r="N56" s="160"/>
      <c r="O56" s="160"/>
      <c r="P56" s="160"/>
      <c r="Q56" s="160"/>
      <c r="R56" s="68"/>
      <c r="S56" s="68"/>
      <c r="T56" s="68"/>
      <c r="U56" s="68"/>
      <c r="V56" s="68"/>
      <c r="W56" s="68"/>
      <c r="X56" s="68"/>
      <c r="Y56" s="68"/>
      <c r="Z56" s="68"/>
      <c r="AA56" s="68"/>
      <c r="AB56" s="68"/>
      <c r="AC56" s="68"/>
      <c r="AD56" s="68"/>
      <c r="AE56" s="68"/>
      <c r="AF56" s="68"/>
      <c r="AG56" s="68"/>
      <c r="AH56" s="68"/>
      <c r="AI56" s="68"/>
      <c r="AJ56" s="68"/>
      <c r="AK56" s="68"/>
      <c r="AL56" s="68"/>
      <c r="AM56" s="68"/>
      <c r="AN56" s="68"/>
      <c r="AO56" s="68"/>
    </row>
    <row r="57" spans="1:41" ht="27" customHeight="1" x14ac:dyDescent="0.2">
      <c r="A57" s="133" t="s">
        <v>454</v>
      </c>
      <c r="B57" s="114" t="s">
        <v>594</v>
      </c>
      <c r="C57" s="35">
        <v>0</v>
      </c>
      <c r="D57" s="111">
        <v>0.98899999999999999</v>
      </c>
      <c r="E57" s="112">
        <v>0.33800000000000002</v>
      </c>
      <c r="F57" s="113">
        <v>0.215</v>
      </c>
      <c r="G57" s="33">
        <v>3.05</v>
      </c>
      <c r="H57" s="33">
        <v>0.25</v>
      </c>
      <c r="I57" s="134">
        <v>0.53</v>
      </c>
      <c r="J57" s="129">
        <v>2.8000000000000001E-2</v>
      </c>
      <c r="K57" s="160"/>
      <c r="L57" s="160"/>
      <c r="M57" s="160"/>
      <c r="N57" s="160"/>
      <c r="O57" s="160"/>
      <c r="P57" s="160"/>
      <c r="Q57" s="160"/>
      <c r="R57" s="68"/>
      <c r="S57" s="68"/>
      <c r="T57" s="68"/>
      <c r="U57" s="68"/>
      <c r="V57" s="68"/>
      <c r="W57" s="68"/>
      <c r="X57" s="68"/>
      <c r="Y57" s="68"/>
      <c r="Z57" s="68"/>
      <c r="AA57" s="68"/>
      <c r="AB57" s="68"/>
      <c r="AC57" s="68"/>
      <c r="AD57" s="68"/>
      <c r="AE57" s="68"/>
      <c r="AF57" s="68"/>
      <c r="AG57" s="68"/>
      <c r="AH57" s="68"/>
      <c r="AI57" s="68"/>
      <c r="AJ57" s="68"/>
      <c r="AK57" s="68"/>
      <c r="AL57" s="68"/>
      <c r="AM57" s="68"/>
      <c r="AN57" s="68"/>
      <c r="AO57" s="68"/>
    </row>
    <row r="58" spans="1:41" ht="27" customHeight="1" x14ac:dyDescent="0.2">
      <c r="A58" s="133" t="s">
        <v>455</v>
      </c>
      <c r="B58" s="114">
        <v>343</v>
      </c>
      <c r="C58" s="35">
        <v>0</v>
      </c>
      <c r="D58" s="111">
        <v>1.2210000000000001</v>
      </c>
      <c r="E58" s="112">
        <v>0.48099999999999998</v>
      </c>
      <c r="F58" s="113">
        <v>0.34899999999999998</v>
      </c>
      <c r="G58" s="33">
        <v>4.9400000000000004</v>
      </c>
      <c r="H58" s="33">
        <v>0.5</v>
      </c>
      <c r="I58" s="134">
        <v>0.78</v>
      </c>
      <c r="J58" s="129">
        <v>2.8000000000000001E-2</v>
      </c>
      <c r="K58" s="160"/>
      <c r="L58" s="160"/>
      <c r="M58" s="160"/>
      <c r="N58" s="160"/>
      <c r="O58" s="160"/>
      <c r="P58" s="160"/>
      <c r="Q58" s="160"/>
      <c r="R58" s="68"/>
      <c r="S58" s="68"/>
      <c r="T58" s="68"/>
      <c r="U58" s="68"/>
      <c r="V58" s="68"/>
      <c r="W58" s="68"/>
      <c r="X58" s="68"/>
      <c r="Y58" s="68"/>
      <c r="Z58" s="68"/>
      <c r="AA58" s="68"/>
      <c r="AB58" s="68"/>
      <c r="AC58" s="68"/>
      <c r="AD58" s="68"/>
      <c r="AE58" s="68"/>
      <c r="AF58" s="68"/>
      <c r="AG58" s="68"/>
      <c r="AH58" s="68"/>
      <c r="AI58" s="68"/>
      <c r="AJ58" s="68"/>
      <c r="AK58" s="68"/>
      <c r="AL58" s="68"/>
      <c r="AM58" s="68"/>
      <c r="AN58" s="68"/>
      <c r="AO58" s="68"/>
    </row>
    <row r="59" spans="1:41" ht="27" customHeight="1" x14ac:dyDescent="0.2">
      <c r="A59" s="133" t="s">
        <v>456</v>
      </c>
      <c r="B59" s="114">
        <v>345</v>
      </c>
      <c r="C59" s="35">
        <v>0</v>
      </c>
      <c r="D59" s="111">
        <v>1.2</v>
      </c>
      <c r="E59" s="112">
        <v>0.53600000000000003</v>
      </c>
      <c r="F59" s="113">
        <v>0.42799999999999999</v>
      </c>
      <c r="G59" s="33">
        <v>72.680000000000007</v>
      </c>
      <c r="H59" s="33">
        <v>0.76</v>
      </c>
      <c r="I59" s="134">
        <v>1.22</v>
      </c>
      <c r="J59" s="129">
        <v>2.1000000000000001E-2</v>
      </c>
      <c r="K59" s="160"/>
      <c r="L59" s="160"/>
      <c r="M59" s="160"/>
      <c r="N59" s="160"/>
      <c r="O59" s="160"/>
      <c r="P59" s="160"/>
      <c r="Q59" s="160"/>
      <c r="R59" s="68"/>
      <c r="S59" s="68"/>
      <c r="T59" s="68"/>
      <c r="U59" s="68"/>
      <c r="V59" s="68"/>
      <c r="W59" s="68"/>
      <c r="X59" s="68"/>
      <c r="Y59" s="68"/>
      <c r="Z59" s="68"/>
      <c r="AA59" s="68"/>
      <c r="AB59" s="68"/>
      <c r="AC59" s="68"/>
      <c r="AD59" s="68"/>
      <c r="AE59" s="68"/>
      <c r="AF59" s="68"/>
      <c r="AG59" s="68"/>
      <c r="AH59" s="68"/>
      <c r="AI59" s="68"/>
      <c r="AJ59" s="68"/>
      <c r="AK59" s="68"/>
      <c r="AL59" s="68"/>
      <c r="AM59" s="68"/>
      <c r="AN59" s="68"/>
      <c r="AO59" s="68"/>
    </row>
    <row r="60" spans="1:41" ht="27" customHeight="1" x14ac:dyDescent="0.2">
      <c r="A60" s="133" t="s">
        <v>457</v>
      </c>
      <c r="B60" s="114" t="s">
        <v>595</v>
      </c>
      <c r="C60" s="35">
        <v>0</v>
      </c>
      <c r="D60" s="111">
        <v>0.78500000000000003</v>
      </c>
      <c r="E60" s="112">
        <v>0.13400000000000001</v>
      </c>
      <c r="F60" s="113">
        <v>1.0999999999999999E-2</v>
      </c>
      <c r="G60" s="33">
        <v>3.05</v>
      </c>
      <c r="H60" s="33">
        <v>0.25</v>
      </c>
      <c r="I60" s="134">
        <v>0.53</v>
      </c>
      <c r="J60" s="129">
        <v>2.8000000000000001E-2</v>
      </c>
      <c r="K60" s="160"/>
      <c r="L60" s="160"/>
      <c r="M60" s="160"/>
      <c r="N60" s="160"/>
      <c r="O60" s="160"/>
      <c r="P60" s="160"/>
      <c r="Q60" s="160"/>
      <c r="R60" s="68"/>
      <c r="S60" s="68"/>
      <c r="T60" s="68"/>
      <c r="U60" s="68"/>
      <c r="V60" s="68"/>
      <c r="W60" s="68"/>
      <c r="X60" s="68"/>
      <c r="Y60" s="68"/>
      <c r="Z60" s="68"/>
      <c r="AA60" s="68"/>
      <c r="AB60" s="68"/>
      <c r="AC60" s="68"/>
      <c r="AD60" s="68"/>
      <c r="AE60" s="68"/>
      <c r="AF60" s="68"/>
      <c r="AG60" s="68"/>
      <c r="AH60" s="68"/>
      <c r="AI60" s="68"/>
      <c r="AJ60" s="68"/>
      <c r="AK60" s="68"/>
      <c r="AL60" s="68"/>
      <c r="AM60" s="68"/>
      <c r="AN60" s="68"/>
      <c r="AO60" s="68"/>
    </row>
    <row r="61" spans="1:41" ht="27" customHeight="1" x14ac:dyDescent="0.2">
      <c r="A61" s="133" t="s">
        <v>458</v>
      </c>
      <c r="B61" s="114" t="s">
        <v>596</v>
      </c>
      <c r="C61" s="35">
        <v>0</v>
      </c>
      <c r="D61" s="111">
        <v>0.88300000000000001</v>
      </c>
      <c r="E61" s="112">
        <v>0.14299999999999999</v>
      </c>
      <c r="F61" s="113">
        <v>1.0999999999999999E-2</v>
      </c>
      <c r="G61" s="33">
        <v>4.9400000000000004</v>
      </c>
      <c r="H61" s="33">
        <v>0.5</v>
      </c>
      <c r="I61" s="134">
        <v>0.78</v>
      </c>
      <c r="J61" s="129">
        <v>2.8000000000000001E-2</v>
      </c>
      <c r="K61" s="160"/>
      <c r="L61" s="160"/>
      <c r="M61" s="160"/>
      <c r="N61" s="160"/>
      <c r="O61" s="160"/>
      <c r="P61" s="160"/>
      <c r="Q61" s="160"/>
      <c r="R61" s="68"/>
      <c r="S61" s="68"/>
      <c r="T61" s="68"/>
      <c r="U61" s="68"/>
      <c r="V61" s="68"/>
      <c r="W61" s="68"/>
      <c r="X61" s="68"/>
      <c r="Y61" s="68"/>
      <c r="Z61" s="68"/>
      <c r="AA61" s="68"/>
      <c r="AB61" s="68"/>
      <c r="AC61" s="68"/>
      <c r="AD61" s="68"/>
      <c r="AE61" s="68"/>
      <c r="AF61" s="68"/>
      <c r="AG61" s="68"/>
      <c r="AH61" s="68"/>
      <c r="AI61" s="68"/>
      <c r="AJ61" s="68"/>
      <c r="AK61" s="68"/>
      <c r="AL61" s="68"/>
      <c r="AM61" s="68"/>
      <c r="AN61" s="68"/>
      <c r="AO61" s="68"/>
    </row>
    <row r="62" spans="1:41" ht="27" customHeight="1" x14ac:dyDescent="0.2">
      <c r="A62" s="133" t="s">
        <v>459</v>
      </c>
      <c r="B62" s="114" t="s">
        <v>597</v>
      </c>
      <c r="C62" s="35">
        <v>0</v>
      </c>
      <c r="D62" s="111">
        <v>0.78100000000000003</v>
      </c>
      <c r="E62" s="112">
        <v>0.11700000000000001</v>
      </c>
      <c r="F62" s="113">
        <v>8.9999999999999993E-3</v>
      </c>
      <c r="G62" s="33">
        <v>72.680000000000007</v>
      </c>
      <c r="H62" s="33">
        <v>0.76</v>
      </c>
      <c r="I62" s="134">
        <v>1.22</v>
      </c>
      <c r="J62" s="129">
        <v>2.1000000000000001E-2</v>
      </c>
      <c r="K62" s="160"/>
      <c r="L62" s="160"/>
      <c r="M62" s="160"/>
      <c r="N62" s="160"/>
      <c r="O62" s="160"/>
      <c r="P62" s="160"/>
      <c r="Q62" s="160"/>
      <c r="R62" s="68"/>
      <c r="S62" s="68"/>
      <c r="T62" s="68"/>
      <c r="U62" s="68"/>
      <c r="V62" s="68"/>
      <c r="W62" s="68"/>
      <c r="X62" s="68"/>
      <c r="Y62" s="68"/>
      <c r="Z62" s="68"/>
      <c r="AA62" s="68"/>
      <c r="AB62" s="68"/>
      <c r="AC62" s="68"/>
      <c r="AD62" s="68"/>
      <c r="AE62" s="68"/>
      <c r="AF62" s="68"/>
      <c r="AG62" s="68"/>
      <c r="AH62" s="68"/>
      <c r="AI62" s="68"/>
      <c r="AJ62" s="68"/>
      <c r="AK62" s="68"/>
      <c r="AL62" s="68"/>
      <c r="AM62" s="68"/>
      <c r="AN62" s="68"/>
      <c r="AO62" s="68"/>
    </row>
    <row r="63" spans="1:41" ht="27" customHeight="1" x14ac:dyDescent="0.2">
      <c r="A63" s="133" t="s">
        <v>460</v>
      </c>
      <c r="B63" s="114" t="s">
        <v>598</v>
      </c>
      <c r="C63" s="35" t="s">
        <v>399</v>
      </c>
      <c r="D63" s="130">
        <v>2.2810000000000001</v>
      </c>
      <c r="E63" s="131">
        <v>0.33</v>
      </c>
      <c r="F63" s="132">
        <v>0.215</v>
      </c>
      <c r="G63" s="110">
        <v>0</v>
      </c>
      <c r="H63" s="110">
        <v>0</v>
      </c>
      <c r="I63" s="110">
        <v>0</v>
      </c>
      <c r="J63" s="109">
        <v>0</v>
      </c>
      <c r="K63" s="160"/>
      <c r="L63" s="160"/>
      <c r="M63" s="160"/>
      <c r="N63" s="160"/>
      <c r="O63" s="160"/>
      <c r="P63" s="160"/>
      <c r="Q63" s="160"/>
      <c r="R63" s="68"/>
      <c r="S63" s="68"/>
      <c r="T63" s="68"/>
      <c r="U63" s="68"/>
      <c r="V63" s="68"/>
      <c r="W63" s="68"/>
      <c r="X63" s="68"/>
      <c r="Y63" s="68"/>
      <c r="Z63" s="68"/>
      <c r="AA63" s="68"/>
      <c r="AB63" s="68"/>
      <c r="AC63" s="68"/>
      <c r="AD63" s="68"/>
      <c r="AE63" s="68"/>
      <c r="AF63" s="68"/>
      <c r="AG63" s="68"/>
      <c r="AH63" s="68"/>
      <c r="AI63" s="68"/>
      <c r="AJ63" s="68"/>
      <c r="AK63" s="68"/>
      <c r="AL63" s="68"/>
      <c r="AM63" s="68"/>
      <c r="AN63" s="68"/>
      <c r="AO63" s="68"/>
    </row>
    <row r="64" spans="1:41" ht="27" customHeight="1" x14ac:dyDescent="0.2">
      <c r="A64" s="133" t="s">
        <v>461</v>
      </c>
      <c r="B64" s="114" t="s">
        <v>599</v>
      </c>
      <c r="C64" s="35">
        <v>8</v>
      </c>
      <c r="D64" s="111">
        <v>-1.107</v>
      </c>
      <c r="E64" s="112">
        <v>-0.193</v>
      </c>
      <c r="F64" s="113">
        <v>-1.6E-2</v>
      </c>
      <c r="G64" s="110">
        <v>0</v>
      </c>
      <c r="H64" s="110">
        <v>0</v>
      </c>
      <c r="I64" s="110">
        <v>0</v>
      </c>
      <c r="J64" s="109">
        <v>0</v>
      </c>
      <c r="K64" s="160"/>
      <c r="L64" s="160"/>
      <c r="M64" s="160"/>
      <c r="N64" s="160"/>
      <c r="O64" s="160"/>
      <c r="P64" s="160"/>
      <c r="Q64" s="160"/>
      <c r="R64" s="68"/>
      <c r="S64" s="68"/>
      <c r="T64" s="68"/>
      <c r="U64" s="68"/>
      <c r="V64" s="68"/>
      <c r="W64" s="68"/>
      <c r="X64" s="68"/>
      <c r="Y64" s="68"/>
      <c r="Z64" s="68"/>
      <c r="AA64" s="68"/>
      <c r="AB64" s="68"/>
      <c r="AC64" s="68"/>
      <c r="AD64" s="68"/>
      <c r="AE64" s="68"/>
      <c r="AF64" s="68"/>
      <c r="AG64" s="68"/>
      <c r="AH64" s="68"/>
      <c r="AI64" s="68"/>
      <c r="AJ64" s="68"/>
      <c r="AK64" s="68"/>
      <c r="AL64" s="68"/>
      <c r="AM64" s="68"/>
      <c r="AN64" s="68"/>
      <c r="AO64" s="68"/>
    </row>
    <row r="65" spans="1:41" ht="27" customHeight="1" x14ac:dyDescent="0.2">
      <c r="A65" s="133" t="s">
        <v>462</v>
      </c>
      <c r="B65" s="114">
        <v>359</v>
      </c>
      <c r="C65" s="35">
        <v>8</v>
      </c>
      <c r="D65" s="111">
        <v>-1.218</v>
      </c>
      <c r="E65" s="112">
        <v>-0.21</v>
      </c>
      <c r="F65" s="113">
        <v>-1.7000000000000001E-2</v>
      </c>
      <c r="G65" s="110">
        <v>0</v>
      </c>
      <c r="H65" s="110">
        <v>0</v>
      </c>
      <c r="I65" s="110">
        <v>0</v>
      </c>
      <c r="J65" s="109">
        <v>0</v>
      </c>
      <c r="K65" s="160"/>
      <c r="L65" s="160"/>
      <c r="M65" s="160"/>
      <c r="N65" s="160"/>
      <c r="O65" s="160"/>
      <c r="P65" s="160"/>
      <c r="Q65" s="160"/>
      <c r="R65" s="68"/>
      <c r="S65" s="68"/>
      <c r="T65" s="68"/>
      <c r="U65" s="68"/>
      <c r="V65" s="68"/>
      <c r="W65" s="68"/>
      <c r="X65" s="68"/>
      <c r="Y65" s="68"/>
      <c r="Z65" s="68"/>
      <c r="AA65" s="68"/>
      <c r="AB65" s="68"/>
      <c r="AC65" s="68"/>
      <c r="AD65" s="68"/>
      <c r="AE65" s="68"/>
      <c r="AF65" s="68"/>
      <c r="AG65" s="68"/>
      <c r="AH65" s="68"/>
      <c r="AI65" s="68"/>
      <c r="AJ65" s="68"/>
      <c r="AK65" s="68"/>
      <c r="AL65" s="68"/>
      <c r="AM65" s="68"/>
      <c r="AN65" s="68"/>
      <c r="AO65" s="68"/>
    </row>
    <row r="66" spans="1:41" ht="27" customHeight="1" x14ac:dyDescent="0.2">
      <c r="A66" s="133" t="s">
        <v>463</v>
      </c>
      <c r="B66" s="114" t="s">
        <v>600</v>
      </c>
      <c r="C66" s="35">
        <v>0</v>
      </c>
      <c r="D66" s="111">
        <v>-1.107</v>
      </c>
      <c r="E66" s="112">
        <v>-0.193</v>
      </c>
      <c r="F66" s="113">
        <v>-1.6E-2</v>
      </c>
      <c r="G66" s="110">
        <v>0</v>
      </c>
      <c r="H66" s="110">
        <v>0</v>
      </c>
      <c r="I66" s="110">
        <v>0</v>
      </c>
      <c r="J66" s="129">
        <v>3.5000000000000003E-2</v>
      </c>
      <c r="K66" s="160"/>
      <c r="L66" s="160"/>
      <c r="M66" s="160"/>
      <c r="N66" s="160"/>
      <c r="O66" s="160"/>
      <c r="P66" s="160"/>
      <c r="Q66" s="160"/>
      <c r="R66" s="68"/>
      <c r="S66" s="68"/>
      <c r="T66" s="68"/>
      <c r="U66" s="68"/>
      <c r="V66" s="68"/>
      <c r="W66" s="68"/>
      <c r="X66" s="68"/>
      <c r="Y66" s="68"/>
      <c r="Z66" s="68"/>
      <c r="AA66" s="68"/>
      <c r="AB66" s="68"/>
      <c r="AC66" s="68"/>
      <c r="AD66" s="68"/>
      <c r="AE66" s="68"/>
      <c r="AF66" s="68"/>
      <c r="AG66" s="68"/>
      <c r="AH66" s="68"/>
      <c r="AI66" s="68"/>
      <c r="AJ66" s="68"/>
      <c r="AK66" s="68"/>
      <c r="AL66" s="68"/>
      <c r="AM66" s="68"/>
      <c r="AN66" s="68"/>
      <c r="AO66" s="68"/>
    </row>
    <row r="67" spans="1:41" ht="27" customHeight="1" x14ac:dyDescent="0.2">
      <c r="A67" s="133" t="s">
        <v>464</v>
      </c>
      <c r="B67" s="114" t="s">
        <v>601</v>
      </c>
      <c r="C67" s="35">
        <v>0</v>
      </c>
      <c r="D67" s="111">
        <v>-1.218</v>
      </c>
      <c r="E67" s="112">
        <v>-0.21</v>
      </c>
      <c r="F67" s="113">
        <v>-1.7000000000000001E-2</v>
      </c>
      <c r="G67" s="110">
        <v>0</v>
      </c>
      <c r="H67" s="110">
        <v>0</v>
      </c>
      <c r="I67" s="110">
        <v>0</v>
      </c>
      <c r="J67" s="129">
        <v>0.04</v>
      </c>
      <c r="K67" s="160"/>
      <c r="L67" s="160"/>
      <c r="M67" s="160"/>
      <c r="N67" s="160"/>
      <c r="O67" s="160"/>
      <c r="P67" s="160"/>
      <c r="Q67" s="160"/>
      <c r="R67" s="68"/>
      <c r="S67" s="68"/>
      <c r="T67" s="68"/>
      <c r="U67" s="68"/>
      <c r="V67" s="68"/>
      <c r="W67" s="68"/>
      <c r="X67" s="68"/>
      <c r="Y67" s="68"/>
      <c r="Z67" s="68"/>
      <c r="AA67" s="68"/>
      <c r="AB67" s="68"/>
      <c r="AC67" s="68"/>
      <c r="AD67" s="68"/>
      <c r="AE67" s="68"/>
      <c r="AF67" s="68"/>
      <c r="AG67" s="68"/>
      <c r="AH67" s="68"/>
      <c r="AI67" s="68"/>
      <c r="AJ67" s="68"/>
      <c r="AK67" s="68"/>
      <c r="AL67" s="68"/>
      <c r="AM67" s="68"/>
      <c r="AN67" s="68"/>
      <c r="AO67" s="68"/>
    </row>
    <row r="68" spans="1:41" ht="27" customHeight="1" x14ac:dyDescent="0.2">
      <c r="A68" s="133" t="s">
        <v>465</v>
      </c>
      <c r="B68" s="114" t="s">
        <v>602</v>
      </c>
      <c r="C68" s="35">
        <v>0</v>
      </c>
      <c r="D68" s="111">
        <v>-1.5189999999999999</v>
      </c>
      <c r="E68" s="112">
        <v>-0.245</v>
      </c>
      <c r="F68" s="113">
        <v>-1.9E-2</v>
      </c>
      <c r="G68" s="33">
        <v>77.89</v>
      </c>
      <c r="H68" s="110">
        <v>0</v>
      </c>
      <c r="I68" s="110">
        <v>0</v>
      </c>
      <c r="J68" s="129">
        <v>5.6000000000000001E-2</v>
      </c>
      <c r="K68" s="160"/>
      <c r="L68" s="160"/>
      <c r="M68" s="160"/>
      <c r="N68" s="160"/>
      <c r="O68" s="160"/>
      <c r="P68" s="160"/>
      <c r="Q68" s="160"/>
      <c r="R68" s="68"/>
      <c r="S68" s="68"/>
      <c r="T68" s="68"/>
      <c r="U68" s="68"/>
      <c r="V68" s="68"/>
      <c r="W68" s="68"/>
      <c r="X68" s="68"/>
      <c r="Y68" s="68"/>
      <c r="Z68" s="68"/>
      <c r="AA68" s="68"/>
      <c r="AB68" s="68"/>
      <c r="AC68" s="68"/>
      <c r="AD68" s="68"/>
      <c r="AE68" s="68"/>
      <c r="AF68" s="68"/>
      <c r="AG68" s="68"/>
      <c r="AH68" s="68"/>
      <c r="AI68" s="68"/>
      <c r="AJ68" s="68"/>
      <c r="AK68" s="68"/>
      <c r="AL68" s="68"/>
      <c r="AM68" s="68"/>
      <c r="AN68" s="68"/>
      <c r="AO68" s="68"/>
    </row>
    <row r="69" spans="1:41" ht="27" customHeight="1" x14ac:dyDescent="0.2">
      <c r="A69" s="133" t="s">
        <v>466</v>
      </c>
      <c r="B69" s="114"/>
      <c r="C69" s="35" t="s">
        <v>387</v>
      </c>
      <c r="D69" s="111">
        <v>0.73399999999999999</v>
      </c>
      <c r="E69" s="112">
        <v>0.24099999999999999</v>
      </c>
      <c r="F69" s="113">
        <v>0.14599999999999999</v>
      </c>
      <c r="G69" s="33">
        <v>1.01</v>
      </c>
      <c r="H69" s="110">
        <v>0</v>
      </c>
      <c r="I69" s="110">
        <v>0</v>
      </c>
      <c r="J69" s="109">
        <v>0</v>
      </c>
      <c r="K69" s="160"/>
      <c r="L69" s="160"/>
      <c r="M69" s="160"/>
      <c r="N69" s="160"/>
      <c r="O69" s="160"/>
      <c r="P69" s="160"/>
      <c r="Q69" s="160"/>
      <c r="R69" s="68"/>
      <c r="S69" s="68"/>
      <c r="T69" s="68"/>
      <c r="U69" s="68"/>
      <c r="V69" s="68"/>
      <c r="W69" s="68"/>
      <c r="X69" s="68"/>
      <c r="Y69" s="68"/>
      <c r="Z69" s="68"/>
      <c r="AA69" s="68"/>
      <c r="AB69" s="68"/>
      <c r="AC69" s="68"/>
      <c r="AD69" s="68"/>
      <c r="AE69" s="68"/>
      <c r="AF69" s="68"/>
      <c r="AG69" s="68"/>
      <c r="AH69" s="68"/>
      <c r="AI69" s="68"/>
      <c r="AJ69" s="68"/>
      <c r="AK69" s="68"/>
      <c r="AL69" s="68"/>
      <c r="AM69" s="68"/>
      <c r="AN69" s="68"/>
      <c r="AO69" s="68"/>
    </row>
    <row r="70" spans="1:41" ht="27" customHeight="1" x14ac:dyDescent="0.2">
      <c r="A70" s="133" t="s">
        <v>467</v>
      </c>
      <c r="B70" s="114"/>
      <c r="C70" s="35">
        <v>2</v>
      </c>
      <c r="D70" s="111">
        <v>0.73399999999999999</v>
      </c>
      <c r="E70" s="112">
        <v>0.24099999999999999</v>
      </c>
      <c r="F70" s="113">
        <v>0.14599999999999999</v>
      </c>
      <c r="G70" s="110">
        <v>0</v>
      </c>
      <c r="H70" s="110">
        <v>0</v>
      </c>
      <c r="I70" s="110">
        <v>0</v>
      </c>
      <c r="J70" s="109">
        <v>0</v>
      </c>
      <c r="K70" s="160"/>
      <c r="L70" s="160"/>
      <c r="M70" s="160"/>
      <c r="N70" s="160"/>
      <c r="O70" s="160"/>
      <c r="P70" s="160"/>
      <c r="Q70" s="160"/>
      <c r="R70" s="68"/>
      <c r="S70" s="68"/>
      <c r="T70" s="68"/>
      <c r="U70" s="68"/>
      <c r="V70" s="68"/>
      <c r="W70" s="68"/>
      <c r="X70" s="68"/>
      <c r="Y70" s="68"/>
      <c r="Z70" s="68"/>
      <c r="AA70" s="68"/>
      <c r="AB70" s="68"/>
      <c r="AC70" s="68"/>
      <c r="AD70" s="68"/>
      <c r="AE70" s="68"/>
      <c r="AF70" s="68"/>
      <c r="AG70" s="68"/>
      <c r="AH70" s="68"/>
      <c r="AI70" s="68"/>
      <c r="AJ70" s="68"/>
      <c r="AK70" s="68"/>
      <c r="AL70" s="68"/>
      <c r="AM70" s="68"/>
      <c r="AN70" s="68"/>
      <c r="AO70" s="68"/>
    </row>
    <row r="71" spans="1:41" ht="27" customHeight="1" x14ac:dyDescent="0.2">
      <c r="A71" s="133" t="s">
        <v>468</v>
      </c>
      <c r="B71" s="114"/>
      <c r="C71" s="35" t="s">
        <v>390</v>
      </c>
      <c r="D71" s="111">
        <v>0.81</v>
      </c>
      <c r="E71" s="112">
        <v>0.255</v>
      </c>
      <c r="F71" s="113">
        <v>0.14699999999999999</v>
      </c>
      <c r="G71" s="33">
        <v>1.05</v>
      </c>
      <c r="H71" s="110">
        <v>0</v>
      </c>
      <c r="I71" s="110">
        <v>0</v>
      </c>
      <c r="J71" s="109">
        <v>0</v>
      </c>
      <c r="K71" s="160"/>
      <c r="L71" s="160"/>
      <c r="M71" s="160"/>
      <c r="N71" s="160"/>
      <c r="O71" s="160"/>
      <c r="P71" s="160"/>
      <c r="Q71" s="160"/>
      <c r="R71" s="68"/>
      <c r="S71" s="68"/>
      <c r="T71" s="68"/>
      <c r="U71" s="68"/>
      <c r="V71" s="68"/>
      <c r="W71" s="68"/>
      <c r="X71" s="68"/>
      <c r="Y71" s="68"/>
      <c r="Z71" s="68"/>
      <c r="AA71" s="68"/>
      <c r="AB71" s="68"/>
      <c r="AC71" s="68"/>
      <c r="AD71" s="68"/>
      <c r="AE71" s="68"/>
      <c r="AF71" s="68"/>
      <c r="AG71" s="68"/>
      <c r="AH71" s="68"/>
      <c r="AI71" s="68"/>
      <c r="AJ71" s="68"/>
      <c r="AK71" s="68"/>
      <c r="AL71" s="68"/>
      <c r="AM71" s="68"/>
      <c r="AN71" s="68"/>
      <c r="AO71" s="68"/>
    </row>
    <row r="72" spans="1:41" ht="27" customHeight="1" x14ac:dyDescent="0.2">
      <c r="A72" s="133" t="s">
        <v>469</v>
      </c>
      <c r="B72" s="114"/>
      <c r="C72" s="35">
        <v>4</v>
      </c>
      <c r="D72" s="111">
        <v>0.81</v>
      </c>
      <c r="E72" s="112">
        <v>0.255</v>
      </c>
      <c r="F72" s="113">
        <v>0.14699999999999999</v>
      </c>
      <c r="G72" s="110">
        <v>0</v>
      </c>
      <c r="H72" s="110">
        <v>0</v>
      </c>
      <c r="I72" s="110">
        <v>0</v>
      </c>
      <c r="J72" s="109">
        <v>0</v>
      </c>
      <c r="K72" s="160"/>
      <c r="L72" s="160"/>
      <c r="M72" s="160"/>
      <c r="N72" s="160"/>
      <c r="O72" s="160"/>
      <c r="P72" s="160"/>
      <c r="Q72" s="160"/>
      <c r="R72" s="68"/>
      <c r="S72" s="68"/>
      <c r="T72" s="68"/>
      <c r="U72" s="68"/>
      <c r="V72" s="68"/>
      <c r="W72" s="68"/>
      <c r="X72" s="68"/>
      <c r="Y72" s="68"/>
      <c r="Z72" s="68"/>
      <c r="AA72" s="68"/>
      <c r="AB72" s="68"/>
      <c r="AC72" s="68"/>
      <c r="AD72" s="68"/>
      <c r="AE72" s="68"/>
      <c r="AF72" s="68"/>
      <c r="AG72" s="68"/>
      <c r="AH72" s="68"/>
      <c r="AI72" s="68"/>
      <c r="AJ72" s="68"/>
      <c r="AK72" s="68"/>
      <c r="AL72" s="68"/>
      <c r="AM72" s="68"/>
      <c r="AN72" s="68"/>
      <c r="AO72" s="68"/>
    </row>
    <row r="73" spans="1:41" ht="27" customHeight="1" x14ac:dyDescent="0.2">
      <c r="A73" s="133" t="s">
        <v>470</v>
      </c>
      <c r="B73" s="114"/>
      <c r="C73" s="35">
        <v>0</v>
      </c>
      <c r="D73" s="111">
        <v>0.66600000000000004</v>
      </c>
      <c r="E73" s="112">
        <v>0.22800000000000001</v>
      </c>
      <c r="F73" s="113">
        <v>0.14499999999999999</v>
      </c>
      <c r="G73" s="33">
        <v>2.1</v>
      </c>
      <c r="H73" s="33">
        <v>0.17</v>
      </c>
      <c r="I73" s="134">
        <v>0.35</v>
      </c>
      <c r="J73" s="129">
        <v>1.9E-2</v>
      </c>
      <c r="K73" s="160"/>
      <c r="L73" s="160"/>
      <c r="M73" s="160"/>
      <c r="N73" s="160"/>
      <c r="O73" s="160"/>
      <c r="P73" s="160"/>
      <c r="Q73" s="160"/>
      <c r="R73" s="68"/>
      <c r="S73" s="68"/>
      <c r="T73" s="68"/>
      <c r="U73" s="68"/>
      <c r="V73" s="68"/>
      <c r="W73" s="68"/>
      <c r="X73" s="68"/>
      <c r="Y73" s="68"/>
      <c r="Z73" s="68"/>
      <c r="AA73" s="68"/>
      <c r="AB73" s="68"/>
      <c r="AC73" s="68"/>
      <c r="AD73" s="68"/>
      <c r="AE73" s="68"/>
      <c r="AF73" s="68"/>
      <c r="AG73" s="68"/>
      <c r="AH73" s="68"/>
      <c r="AI73" s="68"/>
      <c r="AJ73" s="68"/>
      <c r="AK73" s="68"/>
      <c r="AL73" s="68"/>
      <c r="AM73" s="68"/>
      <c r="AN73" s="68"/>
      <c r="AO73" s="68"/>
    </row>
    <row r="74" spans="1:41" ht="27" customHeight="1" x14ac:dyDescent="0.2">
      <c r="A74" s="133" t="s">
        <v>471</v>
      </c>
      <c r="B74" s="114"/>
      <c r="C74" s="35">
        <v>0</v>
      </c>
      <c r="D74" s="111">
        <v>0.82099999999999995</v>
      </c>
      <c r="E74" s="112">
        <v>0.32400000000000001</v>
      </c>
      <c r="F74" s="113">
        <v>0.23499999999999999</v>
      </c>
      <c r="G74" s="33">
        <v>3.38</v>
      </c>
      <c r="H74" s="33">
        <v>0.34</v>
      </c>
      <c r="I74" s="134">
        <v>0.53</v>
      </c>
      <c r="J74" s="129">
        <v>1.9E-2</v>
      </c>
      <c r="K74" s="160"/>
      <c r="L74" s="160"/>
      <c r="M74" s="160"/>
      <c r="N74" s="160"/>
      <c r="O74" s="160"/>
      <c r="P74" s="160"/>
      <c r="Q74" s="160"/>
      <c r="R74" s="68"/>
      <c r="S74" s="68"/>
      <c r="T74" s="68"/>
      <c r="U74" s="68"/>
      <c r="V74" s="68"/>
      <c r="W74" s="68"/>
      <c r="X74" s="68"/>
      <c r="Y74" s="68"/>
      <c r="Z74" s="68"/>
      <c r="AA74" s="68"/>
      <c r="AB74" s="68"/>
      <c r="AC74" s="68"/>
      <c r="AD74" s="68"/>
      <c r="AE74" s="68"/>
      <c r="AF74" s="68"/>
      <c r="AG74" s="68"/>
      <c r="AH74" s="68"/>
      <c r="AI74" s="68"/>
      <c r="AJ74" s="68"/>
      <c r="AK74" s="68"/>
      <c r="AL74" s="68"/>
      <c r="AM74" s="68"/>
      <c r="AN74" s="68"/>
      <c r="AO74" s="68"/>
    </row>
    <row r="75" spans="1:41" ht="27" customHeight="1" x14ac:dyDescent="0.2">
      <c r="A75" s="133" t="s">
        <v>472</v>
      </c>
      <c r="B75" s="114"/>
      <c r="C75" s="35">
        <v>0</v>
      </c>
      <c r="D75" s="111">
        <v>0.80700000000000005</v>
      </c>
      <c r="E75" s="112">
        <v>0.36099999999999999</v>
      </c>
      <c r="F75" s="113">
        <v>0.28799999999999998</v>
      </c>
      <c r="G75" s="33">
        <v>48.97</v>
      </c>
      <c r="H75" s="33">
        <v>0.51</v>
      </c>
      <c r="I75" s="134">
        <v>0.82</v>
      </c>
      <c r="J75" s="129">
        <v>1.4E-2</v>
      </c>
      <c r="K75" s="160"/>
      <c r="L75" s="160"/>
      <c r="M75" s="160"/>
      <c r="N75" s="160"/>
      <c r="O75" s="160"/>
      <c r="P75" s="160"/>
      <c r="Q75" s="160"/>
      <c r="R75" s="68"/>
      <c r="S75" s="68"/>
      <c r="T75" s="68"/>
      <c r="U75" s="68"/>
      <c r="V75" s="68"/>
      <c r="W75" s="68"/>
      <c r="X75" s="68"/>
      <c r="Y75" s="68"/>
      <c r="Z75" s="68"/>
      <c r="AA75" s="68"/>
      <c r="AB75" s="68"/>
      <c r="AC75" s="68"/>
      <c r="AD75" s="68"/>
      <c r="AE75" s="68"/>
      <c r="AF75" s="68"/>
      <c r="AG75" s="68"/>
      <c r="AH75" s="68"/>
      <c r="AI75" s="68"/>
      <c r="AJ75" s="68"/>
      <c r="AK75" s="68"/>
      <c r="AL75" s="68"/>
      <c r="AM75" s="68"/>
      <c r="AN75" s="68"/>
      <c r="AO75" s="68"/>
    </row>
    <row r="76" spans="1:41" ht="27" customHeight="1" x14ac:dyDescent="0.2">
      <c r="A76" s="133" t="s">
        <v>473</v>
      </c>
      <c r="B76" s="114"/>
      <c r="C76" s="35">
        <v>0</v>
      </c>
      <c r="D76" s="111">
        <v>0.52800000000000002</v>
      </c>
      <c r="E76" s="112">
        <v>0.09</v>
      </c>
      <c r="F76" s="113">
        <v>7.0000000000000001E-3</v>
      </c>
      <c r="G76" s="33">
        <v>2.1</v>
      </c>
      <c r="H76" s="33">
        <v>0.17</v>
      </c>
      <c r="I76" s="134">
        <v>0.35</v>
      </c>
      <c r="J76" s="129">
        <v>1.9E-2</v>
      </c>
      <c r="K76" s="160"/>
      <c r="L76" s="160"/>
      <c r="M76" s="160"/>
      <c r="N76" s="160"/>
      <c r="O76" s="160"/>
      <c r="P76" s="160"/>
      <c r="Q76" s="160"/>
      <c r="R76" s="68"/>
      <c r="S76" s="68"/>
      <c r="T76" s="68"/>
      <c r="U76" s="68"/>
      <c r="V76" s="68"/>
      <c r="W76" s="68"/>
      <c r="X76" s="68"/>
      <c r="Y76" s="68"/>
      <c r="Z76" s="68"/>
      <c r="AA76" s="68"/>
      <c r="AB76" s="68"/>
      <c r="AC76" s="68"/>
      <c r="AD76" s="68"/>
      <c r="AE76" s="68"/>
      <c r="AF76" s="68"/>
      <c r="AG76" s="68"/>
      <c r="AH76" s="68"/>
      <c r="AI76" s="68"/>
      <c r="AJ76" s="68"/>
      <c r="AK76" s="68"/>
      <c r="AL76" s="68"/>
      <c r="AM76" s="68"/>
      <c r="AN76" s="68"/>
      <c r="AO76" s="68"/>
    </row>
    <row r="77" spans="1:41" ht="27" customHeight="1" x14ac:dyDescent="0.2">
      <c r="A77" s="133" t="s">
        <v>474</v>
      </c>
      <c r="B77" s="114"/>
      <c r="C77" s="35">
        <v>0</v>
      </c>
      <c r="D77" s="111">
        <v>0.59399999999999997</v>
      </c>
      <c r="E77" s="112">
        <v>9.6000000000000002E-2</v>
      </c>
      <c r="F77" s="113">
        <v>8.0000000000000002E-3</v>
      </c>
      <c r="G77" s="33">
        <v>3.38</v>
      </c>
      <c r="H77" s="33">
        <v>0.34</v>
      </c>
      <c r="I77" s="134">
        <v>0.53</v>
      </c>
      <c r="J77" s="129">
        <v>1.9E-2</v>
      </c>
      <c r="K77" s="160"/>
      <c r="L77" s="160"/>
      <c r="M77" s="160"/>
      <c r="N77" s="160"/>
      <c r="O77" s="160"/>
      <c r="P77" s="160"/>
      <c r="Q77" s="160"/>
      <c r="R77" s="68"/>
      <c r="S77" s="68"/>
      <c r="T77" s="68"/>
      <c r="U77" s="68"/>
      <c r="V77" s="68"/>
      <c r="W77" s="68"/>
      <c r="X77" s="68"/>
      <c r="Y77" s="68"/>
      <c r="Z77" s="68"/>
      <c r="AA77" s="68"/>
      <c r="AB77" s="68"/>
      <c r="AC77" s="68"/>
      <c r="AD77" s="68"/>
      <c r="AE77" s="68"/>
      <c r="AF77" s="68"/>
      <c r="AG77" s="68"/>
      <c r="AH77" s="68"/>
      <c r="AI77" s="68"/>
      <c r="AJ77" s="68"/>
      <c r="AK77" s="68"/>
      <c r="AL77" s="68"/>
      <c r="AM77" s="68"/>
      <c r="AN77" s="68"/>
      <c r="AO77" s="68"/>
    </row>
    <row r="78" spans="1:41" ht="27" customHeight="1" x14ac:dyDescent="0.2">
      <c r="A78" s="133" t="s">
        <v>475</v>
      </c>
      <c r="B78" s="114"/>
      <c r="C78" s="35">
        <v>0</v>
      </c>
      <c r="D78" s="111">
        <v>0.52500000000000002</v>
      </c>
      <c r="E78" s="112">
        <v>7.9000000000000001E-2</v>
      </c>
      <c r="F78" s="113">
        <v>6.0000000000000001E-3</v>
      </c>
      <c r="G78" s="33">
        <v>48.97</v>
      </c>
      <c r="H78" s="33">
        <v>0.51</v>
      </c>
      <c r="I78" s="134">
        <v>0.82</v>
      </c>
      <c r="J78" s="129">
        <v>1.4E-2</v>
      </c>
      <c r="K78" s="160"/>
      <c r="L78" s="160"/>
      <c r="M78" s="160"/>
      <c r="N78" s="160"/>
      <c r="O78" s="160"/>
      <c r="P78" s="160"/>
      <c r="Q78" s="160"/>
      <c r="R78" s="68"/>
      <c r="S78" s="68"/>
      <c r="T78" s="68"/>
      <c r="U78" s="68"/>
      <c r="V78" s="68"/>
      <c r="W78" s="68"/>
      <c r="X78" s="68"/>
      <c r="Y78" s="68"/>
      <c r="Z78" s="68"/>
      <c r="AA78" s="68"/>
      <c r="AB78" s="68"/>
      <c r="AC78" s="68"/>
      <c r="AD78" s="68"/>
      <c r="AE78" s="68"/>
      <c r="AF78" s="68"/>
      <c r="AG78" s="68"/>
      <c r="AH78" s="68"/>
      <c r="AI78" s="68"/>
      <c r="AJ78" s="68"/>
      <c r="AK78" s="68"/>
      <c r="AL78" s="68"/>
      <c r="AM78" s="68"/>
      <c r="AN78" s="68"/>
      <c r="AO78" s="68"/>
    </row>
    <row r="79" spans="1:41" ht="27" customHeight="1" x14ac:dyDescent="0.2">
      <c r="A79" s="133" t="s">
        <v>476</v>
      </c>
      <c r="B79" s="114"/>
      <c r="C79" s="35" t="s">
        <v>399</v>
      </c>
      <c r="D79" s="130">
        <v>1.5349999999999999</v>
      </c>
      <c r="E79" s="131">
        <v>0.222</v>
      </c>
      <c r="F79" s="132">
        <v>0.14499999999999999</v>
      </c>
      <c r="G79" s="110">
        <v>0</v>
      </c>
      <c r="H79" s="110">
        <v>0</v>
      </c>
      <c r="I79" s="110">
        <v>0</v>
      </c>
      <c r="J79" s="109">
        <v>0</v>
      </c>
      <c r="K79" s="160"/>
      <c r="L79" s="160"/>
      <c r="M79" s="160"/>
      <c r="N79" s="160"/>
      <c r="O79" s="160"/>
      <c r="P79" s="160"/>
      <c r="Q79" s="160"/>
      <c r="R79" s="68"/>
      <c r="S79" s="68"/>
      <c r="T79" s="68"/>
      <c r="U79" s="68"/>
      <c r="V79" s="68"/>
      <c r="W79" s="68"/>
      <c r="X79" s="68"/>
      <c r="Y79" s="68"/>
      <c r="Z79" s="68"/>
      <c r="AA79" s="68"/>
      <c r="AB79" s="68"/>
      <c r="AC79" s="68"/>
      <c r="AD79" s="68"/>
      <c r="AE79" s="68"/>
      <c r="AF79" s="68"/>
      <c r="AG79" s="68"/>
      <c r="AH79" s="68"/>
      <c r="AI79" s="68"/>
      <c r="AJ79" s="68"/>
      <c r="AK79" s="68"/>
      <c r="AL79" s="68"/>
      <c r="AM79" s="68"/>
      <c r="AN79" s="68"/>
      <c r="AO79" s="68"/>
    </row>
    <row r="80" spans="1:41" ht="27" customHeight="1" x14ac:dyDescent="0.2">
      <c r="A80" s="133" t="s">
        <v>477</v>
      </c>
      <c r="B80" s="114"/>
      <c r="C80" s="35">
        <v>8</v>
      </c>
      <c r="D80" s="111">
        <v>-0.745</v>
      </c>
      <c r="E80" s="112">
        <v>-0.13</v>
      </c>
      <c r="F80" s="113">
        <v>-0.01</v>
      </c>
      <c r="G80" s="110">
        <v>0</v>
      </c>
      <c r="H80" s="110">
        <v>0</v>
      </c>
      <c r="I80" s="110">
        <v>0</v>
      </c>
      <c r="J80" s="109">
        <v>0</v>
      </c>
      <c r="K80" s="160"/>
      <c r="L80" s="160"/>
      <c r="M80" s="160"/>
      <c r="N80" s="160"/>
      <c r="O80" s="160"/>
      <c r="P80" s="160"/>
      <c r="Q80" s="160"/>
      <c r="R80" s="68"/>
      <c r="S80" s="68"/>
      <c r="T80" s="68"/>
      <c r="U80" s="68"/>
      <c r="V80" s="68"/>
      <c r="W80" s="68"/>
      <c r="X80" s="68"/>
      <c r="Y80" s="68"/>
      <c r="Z80" s="68"/>
      <c r="AA80" s="68"/>
      <c r="AB80" s="68"/>
      <c r="AC80" s="68"/>
      <c r="AD80" s="68"/>
      <c r="AE80" s="68"/>
      <c r="AF80" s="68"/>
      <c r="AG80" s="68"/>
      <c r="AH80" s="68"/>
      <c r="AI80" s="68"/>
      <c r="AJ80" s="68"/>
      <c r="AK80" s="68"/>
      <c r="AL80" s="68"/>
      <c r="AM80" s="68"/>
      <c r="AN80" s="68"/>
      <c r="AO80" s="68"/>
    </row>
    <row r="81" spans="1:41" ht="27" customHeight="1" x14ac:dyDescent="0.2">
      <c r="A81" s="133" t="s">
        <v>478</v>
      </c>
      <c r="B81" s="114"/>
      <c r="C81" s="35">
        <v>8</v>
      </c>
      <c r="D81" s="111">
        <v>-0.82</v>
      </c>
      <c r="E81" s="112">
        <v>-0.14099999999999999</v>
      </c>
      <c r="F81" s="113">
        <v>-1.0999999999999999E-2</v>
      </c>
      <c r="G81" s="110">
        <v>0</v>
      </c>
      <c r="H81" s="110">
        <v>0</v>
      </c>
      <c r="I81" s="110">
        <v>0</v>
      </c>
      <c r="J81" s="109">
        <v>0</v>
      </c>
      <c r="K81" s="160"/>
      <c r="L81" s="160"/>
      <c r="M81" s="160"/>
      <c r="N81" s="160"/>
      <c r="O81" s="160"/>
      <c r="P81" s="160"/>
      <c r="Q81" s="160"/>
      <c r="R81" s="68"/>
      <c r="S81" s="68"/>
      <c r="T81" s="68"/>
      <c r="U81" s="68"/>
      <c r="V81" s="68"/>
      <c r="W81" s="68"/>
      <c r="X81" s="68"/>
      <c r="Y81" s="68"/>
      <c r="Z81" s="68"/>
      <c r="AA81" s="68"/>
      <c r="AB81" s="68"/>
      <c r="AC81" s="68"/>
      <c r="AD81" s="68"/>
      <c r="AE81" s="68"/>
      <c r="AF81" s="68"/>
      <c r="AG81" s="68"/>
      <c r="AH81" s="68"/>
      <c r="AI81" s="68"/>
      <c r="AJ81" s="68"/>
      <c r="AK81" s="68"/>
      <c r="AL81" s="68"/>
      <c r="AM81" s="68"/>
      <c r="AN81" s="68"/>
      <c r="AO81" s="68"/>
    </row>
    <row r="82" spans="1:41" ht="27" customHeight="1" x14ac:dyDescent="0.2">
      <c r="A82" s="133" t="s">
        <v>479</v>
      </c>
      <c r="B82" s="114"/>
      <c r="C82" s="35">
        <v>0</v>
      </c>
      <c r="D82" s="111">
        <v>-0.745</v>
      </c>
      <c r="E82" s="112">
        <v>-0.13</v>
      </c>
      <c r="F82" s="113">
        <v>-0.01</v>
      </c>
      <c r="G82" s="110">
        <v>0</v>
      </c>
      <c r="H82" s="110">
        <v>0</v>
      </c>
      <c r="I82" s="110">
        <v>0</v>
      </c>
      <c r="J82" s="129">
        <v>2.3E-2</v>
      </c>
      <c r="K82" s="160"/>
      <c r="L82" s="160"/>
      <c r="M82" s="160"/>
      <c r="N82" s="160"/>
      <c r="O82" s="160"/>
      <c r="P82" s="160"/>
      <c r="Q82" s="160"/>
      <c r="R82" s="68"/>
      <c r="S82" s="68"/>
      <c r="T82" s="68"/>
      <c r="U82" s="68"/>
      <c r="V82" s="68"/>
      <c r="W82" s="68"/>
      <c r="X82" s="68"/>
      <c r="Y82" s="68"/>
      <c r="Z82" s="68"/>
      <c r="AA82" s="68"/>
      <c r="AB82" s="68"/>
      <c r="AC82" s="68"/>
      <c r="AD82" s="68"/>
      <c r="AE82" s="68"/>
      <c r="AF82" s="68"/>
      <c r="AG82" s="68"/>
      <c r="AH82" s="68"/>
      <c r="AI82" s="68"/>
      <c r="AJ82" s="68"/>
      <c r="AK82" s="68"/>
      <c r="AL82" s="68"/>
      <c r="AM82" s="68"/>
      <c r="AN82" s="68"/>
      <c r="AO82" s="68"/>
    </row>
    <row r="83" spans="1:41" ht="27" customHeight="1" x14ac:dyDescent="0.2">
      <c r="A83" s="133" t="s">
        <v>480</v>
      </c>
      <c r="B83" s="114"/>
      <c r="C83" s="35">
        <v>0</v>
      </c>
      <c r="D83" s="111">
        <v>-0.82</v>
      </c>
      <c r="E83" s="112">
        <v>-0.14099999999999999</v>
      </c>
      <c r="F83" s="113">
        <v>-1.0999999999999999E-2</v>
      </c>
      <c r="G83" s="110">
        <v>0</v>
      </c>
      <c r="H83" s="110">
        <v>0</v>
      </c>
      <c r="I83" s="110">
        <v>0</v>
      </c>
      <c r="J83" s="129">
        <v>2.7E-2</v>
      </c>
      <c r="K83" s="160"/>
      <c r="L83" s="160"/>
      <c r="M83" s="160"/>
      <c r="N83" s="160"/>
      <c r="O83" s="160"/>
      <c r="P83" s="160"/>
      <c r="Q83" s="160"/>
      <c r="R83" s="68"/>
      <c r="S83" s="68"/>
      <c r="T83" s="68"/>
      <c r="U83" s="68"/>
      <c r="V83" s="68"/>
      <c r="W83" s="68"/>
      <c r="X83" s="68"/>
      <c r="Y83" s="68"/>
      <c r="Z83" s="68"/>
      <c r="AA83" s="68"/>
      <c r="AB83" s="68"/>
      <c r="AC83" s="68"/>
      <c r="AD83" s="68"/>
      <c r="AE83" s="68"/>
      <c r="AF83" s="68"/>
      <c r="AG83" s="68"/>
      <c r="AH83" s="68"/>
      <c r="AI83" s="68"/>
      <c r="AJ83" s="68"/>
      <c r="AK83" s="68"/>
      <c r="AL83" s="68"/>
      <c r="AM83" s="68"/>
      <c r="AN83" s="68"/>
      <c r="AO83" s="68"/>
    </row>
    <row r="84" spans="1:41" ht="27" customHeight="1" x14ac:dyDescent="0.2">
      <c r="A84" s="133" t="s">
        <v>481</v>
      </c>
      <c r="B84" s="114"/>
      <c r="C84" s="35">
        <v>0</v>
      </c>
      <c r="D84" s="111">
        <v>-1.0229999999999999</v>
      </c>
      <c r="E84" s="112">
        <v>-0.16500000000000001</v>
      </c>
      <c r="F84" s="113">
        <v>-1.2999999999999999E-2</v>
      </c>
      <c r="G84" s="33">
        <v>52.42</v>
      </c>
      <c r="H84" s="110">
        <v>0</v>
      </c>
      <c r="I84" s="110">
        <v>0</v>
      </c>
      <c r="J84" s="129">
        <v>3.7999999999999999E-2</v>
      </c>
      <c r="K84" s="160"/>
      <c r="L84" s="160"/>
      <c r="M84" s="160"/>
      <c r="N84" s="160"/>
      <c r="O84" s="160"/>
      <c r="P84" s="160"/>
      <c r="Q84" s="160"/>
      <c r="R84" s="68"/>
      <c r="S84" s="68"/>
      <c r="T84" s="68"/>
      <c r="U84" s="68"/>
      <c r="V84" s="68"/>
      <c r="W84" s="68"/>
      <c r="X84" s="68"/>
      <c r="Y84" s="68"/>
      <c r="Z84" s="68"/>
      <c r="AA84" s="68"/>
      <c r="AB84" s="68"/>
      <c r="AC84" s="68"/>
      <c r="AD84" s="68"/>
      <c r="AE84" s="68"/>
      <c r="AF84" s="68"/>
      <c r="AG84" s="68"/>
      <c r="AH84" s="68"/>
      <c r="AI84" s="68"/>
      <c r="AJ84" s="68"/>
      <c r="AK84" s="68"/>
      <c r="AL84" s="68"/>
      <c r="AM84" s="68"/>
      <c r="AN84" s="68"/>
      <c r="AO84" s="68"/>
    </row>
    <row r="85" spans="1:41" ht="27" customHeight="1" x14ac:dyDescent="0.2">
      <c r="A85" s="133" t="s">
        <v>482</v>
      </c>
      <c r="B85" s="114"/>
      <c r="C85" s="35" t="s">
        <v>387</v>
      </c>
      <c r="D85" s="111">
        <v>0.38</v>
      </c>
      <c r="E85" s="112">
        <v>0.125</v>
      </c>
      <c r="F85" s="113">
        <v>7.4999999999999997E-2</v>
      </c>
      <c r="G85" s="33">
        <v>0.6</v>
      </c>
      <c r="H85" s="110">
        <v>0</v>
      </c>
      <c r="I85" s="110">
        <v>0</v>
      </c>
      <c r="J85" s="109">
        <v>0</v>
      </c>
      <c r="K85" s="160"/>
      <c r="L85" s="160"/>
      <c r="M85" s="160"/>
      <c r="N85" s="160"/>
      <c r="O85" s="160"/>
      <c r="P85" s="160"/>
      <c r="Q85" s="160"/>
      <c r="R85" s="68"/>
      <c r="S85" s="68"/>
      <c r="T85" s="68"/>
      <c r="U85" s="68"/>
      <c r="V85" s="68"/>
      <c r="W85" s="68"/>
      <c r="X85" s="68"/>
      <c r="Y85" s="68"/>
      <c r="Z85" s="68"/>
      <c r="AA85" s="68"/>
      <c r="AB85" s="68"/>
      <c r="AC85" s="68"/>
      <c r="AD85" s="68"/>
      <c r="AE85" s="68"/>
      <c r="AF85" s="68"/>
      <c r="AG85" s="68"/>
      <c r="AH85" s="68"/>
      <c r="AI85" s="68"/>
      <c r="AJ85" s="68"/>
      <c r="AK85" s="68"/>
      <c r="AL85" s="68"/>
      <c r="AM85" s="68"/>
      <c r="AN85" s="68"/>
      <c r="AO85" s="68"/>
    </row>
    <row r="86" spans="1:41" ht="27" customHeight="1" x14ac:dyDescent="0.2">
      <c r="A86" s="133" t="s">
        <v>483</v>
      </c>
      <c r="B86" s="114"/>
      <c r="C86" s="35">
        <v>2</v>
      </c>
      <c r="D86" s="111">
        <v>0.38</v>
      </c>
      <c r="E86" s="112">
        <v>0.125</v>
      </c>
      <c r="F86" s="113">
        <v>7.4999999999999997E-2</v>
      </c>
      <c r="G86" s="110">
        <v>0</v>
      </c>
      <c r="H86" s="110">
        <v>0</v>
      </c>
      <c r="I86" s="110">
        <v>0</v>
      </c>
      <c r="J86" s="109">
        <v>0</v>
      </c>
      <c r="K86" s="160"/>
      <c r="L86" s="160"/>
      <c r="M86" s="160"/>
      <c r="N86" s="160"/>
      <c r="O86" s="160"/>
      <c r="P86" s="160"/>
      <c r="Q86" s="160"/>
      <c r="R86" s="68"/>
      <c r="S86" s="68"/>
      <c r="T86" s="68"/>
      <c r="U86" s="68"/>
      <c r="V86" s="68"/>
      <c r="W86" s="68"/>
      <c r="X86" s="68"/>
      <c r="Y86" s="68"/>
      <c r="Z86" s="68"/>
      <c r="AA86" s="68"/>
      <c r="AB86" s="68"/>
      <c r="AC86" s="68"/>
      <c r="AD86" s="68"/>
      <c r="AE86" s="68"/>
      <c r="AF86" s="68"/>
      <c r="AG86" s="68"/>
      <c r="AH86" s="68"/>
      <c r="AI86" s="68"/>
      <c r="AJ86" s="68"/>
      <c r="AK86" s="68"/>
      <c r="AL86" s="68"/>
      <c r="AM86" s="68"/>
      <c r="AN86" s="68"/>
      <c r="AO86" s="68"/>
    </row>
    <row r="87" spans="1:41" ht="27" customHeight="1" x14ac:dyDescent="0.2">
      <c r="A87" s="133" t="s">
        <v>484</v>
      </c>
      <c r="B87" s="114"/>
      <c r="C87" s="35" t="s">
        <v>390</v>
      </c>
      <c r="D87" s="111">
        <v>0.41899999999999998</v>
      </c>
      <c r="E87" s="112">
        <v>0.13200000000000001</v>
      </c>
      <c r="F87" s="113">
        <v>7.5999999999999998E-2</v>
      </c>
      <c r="G87" s="33">
        <v>0.62</v>
      </c>
      <c r="H87" s="110">
        <v>0</v>
      </c>
      <c r="I87" s="110">
        <v>0</v>
      </c>
      <c r="J87" s="109">
        <v>0</v>
      </c>
      <c r="K87" s="160"/>
      <c r="L87" s="160"/>
      <c r="M87" s="160"/>
      <c r="N87" s="160"/>
      <c r="O87" s="160"/>
      <c r="P87" s="160"/>
      <c r="Q87" s="160"/>
      <c r="R87" s="68"/>
      <c r="S87" s="68"/>
      <c r="T87" s="68"/>
      <c r="U87" s="68"/>
      <c r="V87" s="68"/>
      <c r="W87" s="68"/>
      <c r="X87" s="68"/>
      <c r="Y87" s="68"/>
      <c r="Z87" s="68"/>
      <c r="AA87" s="68"/>
      <c r="AB87" s="68"/>
      <c r="AC87" s="68"/>
      <c r="AD87" s="68"/>
      <c r="AE87" s="68"/>
      <c r="AF87" s="68"/>
      <c r="AG87" s="68"/>
      <c r="AH87" s="68"/>
      <c r="AI87" s="68"/>
      <c r="AJ87" s="68"/>
      <c r="AK87" s="68"/>
      <c r="AL87" s="68"/>
      <c r="AM87" s="68"/>
      <c r="AN87" s="68"/>
      <c r="AO87" s="68"/>
    </row>
    <row r="88" spans="1:41" ht="27" customHeight="1" x14ac:dyDescent="0.2">
      <c r="A88" s="133" t="s">
        <v>485</v>
      </c>
      <c r="B88" s="114"/>
      <c r="C88" s="35">
        <v>4</v>
      </c>
      <c r="D88" s="111">
        <v>0.41899999999999998</v>
      </c>
      <c r="E88" s="112">
        <v>0.13200000000000001</v>
      </c>
      <c r="F88" s="113">
        <v>7.5999999999999998E-2</v>
      </c>
      <c r="G88" s="110">
        <v>0</v>
      </c>
      <c r="H88" s="110">
        <v>0</v>
      </c>
      <c r="I88" s="110">
        <v>0</v>
      </c>
      <c r="J88" s="109">
        <v>0</v>
      </c>
      <c r="K88" s="160"/>
      <c r="L88" s="160"/>
      <c r="M88" s="160"/>
      <c r="N88" s="160"/>
      <c r="O88" s="160"/>
      <c r="P88" s="160"/>
      <c r="Q88" s="160"/>
      <c r="R88" s="68"/>
      <c r="S88" s="68"/>
      <c r="T88" s="68"/>
      <c r="U88" s="68"/>
      <c r="V88" s="68"/>
      <c r="W88" s="68"/>
      <c r="X88" s="68"/>
      <c r="Y88" s="68"/>
      <c r="Z88" s="68"/>
      <c r="AA88" s="68"/>
      <c r="AB88" s="68"/>
      <c r="AC88" s="68"/>
      <c r="AD88" s="68"/>
      <c r="AE88" s="68"/>
      <c r="AF88" s="68"/>
      <c r="AG88" s="68"/>
      <c r="AH88" s="68"/>
      <c r="AI88" s="68"/>
      <c r="AJ88" s="68"/>
      <c r="AK88" s="68"/>
      <c r="AL88" s="68"/>
      <c r="AM88" s="68"/>
      <c r="AN88" s="68"/>
      <c r="AO88" s="68"/>
    </row>
    <row r="89" spans="1:41" ht="27" customHeight="1" x14ac:dyDescent="0.2">
      <c r="A89" s="133" t="s">
        <v>486</v>
      </c>
      <c r="B89" s="114"/>
      <c r="C89" s="35">
        <v>0</v>
      </c>
      <c r="D89" s="111">
        <v>0.34499999999999997</v>
      </c>
      <c r="E89" s="112">
        <v>0.11799999999999999</v>
      </c>
      <c r="F89" s="113">
        <v>7.4999999999999997E-2</v>
      </c>
      <c r="G89" s="33">
        <v>1.1599999999999999</v>
      </c>
      <c r="H89" s="33">
        <v>0.09</v>
      </c>
      <c r="I89" s="134">
        <v>0.18</v>
      </c>
      <c r="J89" s="129">
        <v>0.01</v>
      </c>
      <c r="K89" s="160"/>
      <c r="L89" s="160"/>
      <c r="M89" s="160"/>
      <c r="N89" s="160"/>
      <c r="O89" s="160"/>
      <c r="P89" s="160"/>
      <c r="Q89" s="160"/>
      <c r="R89" s="68"/>
      <c r="S89" s="68"/>
      <c r="T89" s="68"/>
      <c r="U89" s="68"/>
      <c r="V89" s="68"/>
      <c r="W89" s="68"/>
      <c r="X89" s="68"/>
      <c r="Y89" s="68"/>
      <c r="Z89" s="68"/>
      <c r="AA89" s="68"/>
      <c r="AB89" s="68"/>
      <c r="AC89" s="68"/>
      <c r="AD89" s="68"/>
      <c r="AE89" s="68"/>
      <c r="AF89" s="68"/>
      <c r="AG89" s="68"/>
      <c r="AH89" s="68"/>
      <c r="AI89" s="68"/>
      <c r="AJ89" s="68"/>
      <c r="AK89" s="68"/>
      <c r="AL89" s="68"/>
      <c r="AM89" s="68"/>
      <c r="AN89" s="68"/>
      <c r="AO89" s="68"/>
    </row>
    <row r="90" spans="1:41" ht="27" customHeight="1" x14ac:dyDescent="0.2">
      <c r="A90" s="133" t="s">
        <v>487</v>
      </c>
      <c r="B90" s="114"/>
      <c r="C90" s="35">
        <v>0</v>
      </c>
      <c r="D90" s="111">
        <v>0.42499999999999999</v>
      </c>
      <c r="E90" s="112">
        <v>0.16800000000000001</v>
      </c>
      <c r="F90" s="113">
        <v>0.122</v>
      </c>
      <c r="G90" s="33">
        <v>1.82</v>
      </c>
      <c r="H90" s="33">
        <v>0.18</v>
      </c>
      <c r="I90" s="134">
        <v>0.27</v>
      </c>
      <c r="J90" s="129">
        <v>0.01</v>
      </c>
      <c r="K90" s="160"/>
      <c r="L90" s="160"/>
      <c r="M90" s="160"/>
      <c r="N90" s="160"/>
      <c r="O90" s="160"/>
      <c r="P90" s="160"/>
      <c r="Q90" s="160"/>
      <c r="R90" s="68"/>
      <c r="S90" s="68"/>
      <c r="T90" s="68"/>
      <c r="U90" s="68"/>
      <c r="V90" s="68"/>
      <c r="W90" s="68"/>
      <c r="X90" s="68"/>
      <c r="Y90" s="68"/>
      <c r="Z90" s="68"/>
      <c r="AA90" s="68"/>
      <c r="AB90" s="68"/>
      <c r="AC90" s="68"/>
      <c r="AD90" s="68"/>
      <c r="AE90" s="68"/>
      <c r="AF90" s="68"/>
      <c r="AG90" s="68"/>
      <c r="AH90" s="68"/>
      <c r="AI90" s="68"/>
      <c r="AJ90" s="68"/>
      <c r="AK90" s="68"/>
      <c r="AL90" s="68"/>
      <c r="AM90" s="68"/>
      <c r="AN90" s="68"/>
      <c r="AO90" s="68"/>
    </row>
    <row r="91" spans="1:41" ht="27" customHeight="1" x14ac:dyDescent="0.2">
      <c r="A91" s="133" t="s">
        <v>488</v>
      </c>
      <c r="B91" s="114"/>
      <c r="C91" s="35">
        <v>0</v>
      </c>
      <c r="D91" s="111">
        <v>0.41799999999999998</v>
      </c>
      <c r="E91" s="112">
        <v>0.187</v>
      </c>
      <c r="F91" s="113">
        <v>0.14899999999999999</v>
      </c>
      <c r="G91" s="33">
        <v>25.42</v>
      </c>
      <c r="H91" s="33">
        <v>0.27</v>
      </c>
      <c r="I91" s="134">
        <v>0.42</v>
      </c>
      <c r="J91" s="129">
        <v>7.0000000000000001E-3</v>
      </c>
      <c r="K91" s="160"/>
      <c r="L91" s="160"/>
      <c r="M91" s="160"/>
      <c r="N91" s="160"/>
      <c r="O91" s="160"/>
      <c r="P91" s="160"/>
      <c r="Q91" s="160"/>
      <c r="R91" s="68"/>
      <c r="S91" s="68"/>
      <c r="T91" s="68"/>
      <c r="U91" s="68"/>
      <c r="V91" s="68"/>
      <c r="W91" s="68"/>
      <c r="X91" s="68"/>
      <c r="Y91" s="68"/>
      <c r="Z91" s="68"/>
      <c r="AA91" s="68"/>
      <c r="AB91" s="68"/>
      <c r="AC91" s="68"/>
      <c r="AD91" s="68"/>
      <c r="AE91" s="68"/>
      <c r="AF91" s="68"/>
      <c r="AG91" s="68"/>
      <c r="AH91" s="68"/>
      <c r="AI91" s="68"/>
      <c r="AJ91" s="68"/>
      <c r="AK91" s="68"/>
      <c r="AL91" s="68"/>
      <c r="AM91" s="68"/>
      <c r="AN91" s="68"/>
      <c r="AO91" s="68"/>
    </row>
    <row r="92" spans="1:41" ht="27" customHeight="1" x14ac:dyDescent="0.2">
      <c r="A92" s="133" t="s">
        <v>489</v>
      </c>
      <c r="B92" s="114"/>
      <c r="C92" s="35">
        <v>0</v>
      </c>
      <c r="D92" s="111">
        <v>0.27400000000000002</v>
      </c>
      <c r="E92" s="112">
        <v>4.7E-2</v>
      </c>
      <c r="F92" s="113">
        <v>4.0000000000000001E-3</v>
      </c>
      <c r="G92" s="33">
        <v>1.1599999999999999</v>
      </c>
      <c r="H92" s="33">
        <v>0.09</v>
      </c>
      <c r="I92" s="134">
        <v>0.18</v>
      </c>
      <c r="J92" s="129">
        <v>0.01</v>
      </c>
      <c r="K92" s="160"/>
      <c r="L92" s="160"/>
      <c r="M92" s="160"/>
      <c r="N92" s="160"/>
      <c r="O92" s="160"/>
      <c r="P92" s="160"/>
      <c r="Q92" s="160"/>
      <c r="R92" s="68"/>
      <c r="S92" s="68"/>
      <c r="T92" s="68"/>
      <c r="U92" s="68"/>
      <c r="V92" s="68"/>
      <c r="W92" s="68"/>
      <c r="X92" s="68"/>
      <c r="Y92" s="68"/>
      <c r="Z92" s="68"/>
      <c r="AA92" s="68"/>
      <c r="AB92" s="68"/>
      <c r="AC92" s="68"/>
      <c r="AD92" s="68"/>
      <c r="AE92" s="68"/>
      <c r="AF92" s="68"/>
      <c r="AG92" s="68"/>
      <c r="AH92" s="68"/>
      <c r="AI92" s="68"/>
      <c r="AJ92" s="68"/>
      <c r="AK92" s="68"/>
      <c r="AL92" s="68"/>
      <c r="AM92" s="68"/>
      <c r="AN92" s="68"/>
      <c r="AO92" s="68"/>
    </row>
    <row r="93" spans="1:41" ht="27" customHeight="1" x14ac:dyDescent="0.2">
      <c r="A93" s="133" t="s">
        <v>490</v>
      </c>
      <c r="B93" s="114"/>
      <c r="C93" s="35">
        <v>0</v>
      </c>
      <c r="D93" s="111">
        <v>0.307</v>
      </c>
      <c r="E93" s="112">
        <v>0.05</v>
      </c>
      <c r="F93" s="113">
        <v>4.0000000000000001E-3</v>
      </c>
      <c r="G93" s="33">
        <v>1.82</v>
      </c>
      <c r="H93" s="33">
        <v>0.18</v>
      </c>
      <c r="I93" s="134">
        <v>0.27</v>
      </c>
      <c r="J93" s="129">
        <v>0.01</v>
      </c>
      <c r="K93" s="160"/>
      <c r="L93" s="160"/>
      <c r="M93" s="160"/>
      <c r="N93" s="160"/>
      <c r="O93" s="160"/>
      <c r="P93" s="160"/>
      <c r="Q93" s="160"/>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row>
    <row r="94" spans="1:41" ht="27" customHeight="1" x14ac:dyDescent="0.2">
      <c r="A94" s="133" t="s">
        <v>491</v>
      </c>
      <c r="B94" s="114"/>
      <c r="C94" s="35">
        <v>0</v>
      </c>
      <c r="D94" s="111">
        <v>0.27200000000000002</v>
      </c>
      <c r="E94" s="112">
        <v>4.1000000000000002E-2</v>
      </c>
      <c r="F94" s="113">
        <v>3.0000000000000001E-3</v>
      </c>
      <c r="G94" s="33">
        <v>25.42</v>
      </c>
      <c r="H94" s="33">
        <v>0.27</v>
      </c>
      <c r="I94" s="134">
        <v>0.42</v>
      </c>
      <c r="J94" s="129">
        <v>7.0000000000000001E-3</v>
      </c>
      <c r="K94" s="160"/>
      <c r="L94" s="160"/>
      <c r="M94" s="160"/>
      <c r="N94" s="160"/>
      <c r="O94" s="160"/>
      <c r="P94" s="160"/>
      <c r="Q94" s="160"/>
      <c r="R94" s="68"/>
      <c r="S94" s="68"/>
      <c r="T94" s="68"/>
      <c r="U94" s="68"/>
      <c r="V94" s="68"/>
      <c r="W94" s="68"/>
      <c r="X94" s="68"/>
      <c r="Y94" s="68"/>
      <c r="Z94" s="68"/>
      <c r="AA94" s="68"/>
      <c r="AB94" s="68"/>
      <c r="AC94" s="68"/>
      <c r="AD94" s="68"/>
      <c r="AE94" s="68"/>
      <c r="AF94" s="68"/>
      <c r="AG94" s="68"/>
      <c r="AH94" s="68"/>
      <c r="AI94" s="68"/>
      <c r="AJ94" s="68"/>
      <c r="AK94" s="68"/>
      <c r="AL94" s="68"/>
      <c r="AM94" s="68"/>
      <c r="AN94" s="68"/>
      <c r="AO94" s="68"/>
    </row>
    <row r="95" spans="1:41" ht="27" customHeight="1" x14ac:dyDescent="0.2">
      <c r="A95" s="133" t="s">
        <v>492</v>
      </c>
      <c r="B95" s="114"/>
      <c r="C95" s="35" t="s">
        <v>399</v>
      </c>
      <c r="D95" s="130">
        <v>0.79500000000000004</v>
      </c>
      <c r="E95" s="131">
        <v>0.115</v>
      </c>
      <c r="F95" s="132">
        <v>7.4999999999999997E-2</v>
      </c>
      <c r="G95" s="110">
        <v>0</v>
      </c>
      <c r="H95" s="110">
        <v>0</v>
      </c>
      <c r="I95" s="110">
        <v>0</v>
      </c>
      <c r="J95" s="109">
        <v>0</v>
      </c>
      <c r="K95" s="160"/>
      <c r="L95" s="160"/>
      <c r="M95" s="160"/>
      <c r="N95" s="160"/>
      <c r="O95" s="160"/>
      <c r="P95" s="160"/>
      <c r="Q95" s="160"/>
      <c r="R95" s="68"/>
      <c r="S95" s="68"/>
      <c r="T95" s="68"/>
      <c r="U95" s="68"/>
      <c r="V95" s="68"/>
      <c r="W95" s="68"/>
      <c r="X95" s="68"/>
      <c r="Y95" s="68"/>
      <c r="Z95" s="68"/>
      <c r="AA95" s="68"/>
      <c r="AB95" s="68"/>
      <c r="AC95" s="68"/>
      <c r="AD95" s="68"/>
      <c r="AE95" s="68"/>
      <c r="AF95" s="68"/>
      <c r="AG95" s="68"/>
      <c r="AH95" s="68"/>
      <c r="AI95" s="68"/>
      <c r="AJ95" s="68"/>
      <c r="AK95" s="68"/>
      <c r="AL95" s="68"/>
      <c r="AM95" s="68"/>
      <c r="AN95" s="68"/>
      <c r="AO95" s="68"/>
    </row>
    <row r="96" spans="1:41" ht="27" customHeight="1" x14ac:dyDescent="0.2">
      <c r="A96" s="133" t="s">
        <v>493</v>
      </c>
      <c r="B96" s="114"/>
      <c r="C96" s="35">
        <v>8</v>
      </c>
      <c r="D96" s="111">
        <v>-0.38600000000000001</v>
      </c>
      <c r="E96" s="112">
        <v>-6.7000000000000004E-2</v>
      </c>
      <c r="F96" s="113">
        <v>-5.0000000000000001E-3</v>
      </c>
      <c r="G96" s="110">
        <v>0</v>
      </c>
      <c r="H96" s="110">
        <v>0</v>
      </c>
      <c r="I96" s="110">
        <v>0</v>
      </c>
      <c r="J96" s="109">
        <v>0</v>
      </c>
      <c r="K96" s="160"/>
      <c r="L96" s="160"/>
      <c r="M96" s="160"/>
      <c r="N96" s="160"/>
      <c r="O96" s="160"/>
      <c r="P96" s="160"/>
      <c r="Q96" s="160"/>
      <c r="R96" s="68"/>
      <c r="S96" s="68"/>
      <c r="T96" s="68"/>
      <c r="U96" s="68"/>
      <c r="V96" s="68"/>
      <c r="W96" s="68"/>
      <c r="X96" s="68"/>
      <c r="Y96" s="68"/>
      <c r="Z96" s="68"/>
      <c r="AA96" s="68"/>
      <c r="AB96" s="68"/>
      <c r="AC96" s="68"/>
      <c r="AD96" s="68"/>
      <c r="AE96" s="68"/>
      <c r="AF96" s="68"/>
      <c r="AG96" s="68"/>
      <c r="AH96" s="68"/>
      <c r="AI96" s="68"/>
      <c r="AJ96" s="68"/>
      <c r="AK96" s="68"/>
      <c r="AL96" s="68"/>
      <c r="AM96" s="68"/>
      <c r="AN96" s="68"/>
      <c r="AO96" s="68"/>
    </row>
    <row r="97" spans="1:41" ht="27" customHeight="1" x14ac:dyDescent="0.2">
      <c r="A97" s="133" t="s">
        <v>494</v>
      </c>
      <c r="B97" s="114"/>
      <c r="C97" s="35">
        <v>8</v>
      </c>
      <c r="D97" s="111">
        <v>-0.42399999999999999</v>
      </c>
      <c r="E97" s="112">
        <v>-7.2999999999999995E-2</v>
      </c>
      <c r="F97" s="113">
        <v>-6.0000000000000001E-3</v>
      </c>
      <c r="G97" s="110">
        <v>0</v>
      </c>
      <c r="H97" s="110">
        <v>0</v>
      </c>
      <c r="I97" s="110">
        <v>0</v>
      </c>
      <c r="J97" s="109">
        <v>0</v>
      </c>
      <c r="K97" s="160"/>
      <c r="L97" s="160"/>
      <c r="M97" s="160"/>
      <c r="N97" s="160"/>
      <c r="O97" s="160"/>
      <c r="P97" s="160"/>
      <c r="Q97" s="160"/>
      <c r="R97" s="68"/>
      <c r="S97" s="68"/>
      <c r="T97" s="68"/>
      <c r="U97" s="68"/>
      <c r="V97" s="68"/>
      <c r="W97" s="68"/>
      <c r="X97" s="68"/>
      <c r="Y97" s="68"/>
      <c r="Z97" s="68"/>
      <c r="AA97" s="68"/>
      <c r="AB97" s="68"/>
      <c r="AC97" s="68"/>
      <c r="AD97" s="68"/>
      <c r="AE97" s="68"/>
      <c r="AF97" s="68"/>
      <c r="AG97" s="68"/>
      <c r="AH97" s="68"/>
      <c r="AI97" s="68"/>
      <c r="AJ97" s="68"/>
      <c r="AK97" s="68"/>
      <c r="AL97" s="68"/>
      <c r="AM97" s="68"/>
      <c r="AN97" s="68"/>
      <c r="AO97" s="68"/>
    </row>
    <row r="98" spans="1:41" ht="27" customHeight="1" x14ac:dyDescent="0.2">
      <c r="A98" s="133" t="s">
        <v>495</v>
      </c>
      <c r="B98" s="114"/>
      <c r="C98" s="35">
        <v>0</v>
      </c>
      <c r="D98" s="111">
        <v>-0.38600000000000001</v>
      </c>
      <c r="E98" s="112">
        <v>-6.7000000000000004E-2</v>
      </c>
      <c r="F98" s="113">
        <v>-5.0000000000000001E-3</v>
      </c>
      <c r="G98" s="110">
        <v>0</v>
      </c>
      <c r="H98" s="110">
        <v>0</v>
      </c>
      <c r="I98" s="110">
        <v>0</v>
      </c>
      <c r="J98" s="129">
        <v>1.2E-2</v>
      </c>
      <c r="K98" s="160"/>
      <c r="L98" s="160"/>
      <c r="M98" s="160"/>
      <c r="N98" s="160"/>
      <c r="O98" s="160"/>
      <c r="P98" s="160"/>
      <c r="Q98" s="160"/>
      <c r="R98" s="68"/>
      <c r="S98" s="68"/>
      <c r="T98" s="68"/>
      <c r="U98" s="68"/>
      <c r="V98" s="68"/>
      <c r="W98" s="68"/>
      <c r="X98" s="68"/>
      <c r="Y98" s="68"/>
      <c r="Z98" s="68"/>
      <c r="AA98" s="68"/>
      <c r="AB98" s="68"/>
      <c r="AC98" s="68"/>
      <c r="AD98" s="68"/>
      <c r="AE98" s="68"/>
      <c r="AF98" s="68"/>
      <c r="AG98" s="68"/>
      <c r="AH98" s="68"/>
      <c r="AI98" s="68"/>
      <c r="AJ98" s="68"/>
      <c r="AK98" s="68"/>
      <c r="AL98" s="68"/>
      <c r="AM98" s="68"/>
      <c r="AN98" s="68"/>
      <c r="AO98" s="68"/>
    </row>
    <row r="99" spans="1:41" ht="27" customHeight="1" x14ac:dyDescent="0.2">
      <c r="A99" s="133" t="s">
        <v>496</v>
      </c>
      <c r="B99" s="114"/>
      <c r="C99" s="35">
        <v>0</v>
      </c>
      <c r="D99" s="111">
        <v>-0.42399999999999999</v>
      </c>
      <c r="E99" s="112">
        <v>-7.2999999999999995E-2</v>
      </c>
      <c r="F99" s="113">
        <v>-6.0000000000000001E-3</v>
      </c>
      <c r="G99" s="110">
        <v>0</v>
      </c>
      <c r="H99" s="110">
        <v>0</v>
      </c>
      <c r="I99" s="110">
        <v>0</v>
      </c>
      <c r="J99" s="129">
        <v>1.4E-2</v>
      </c>
      <c r="K99" s="160"/>
      <c r="L99" s="160"/>
      <c r="M99" s="160"/>
      <c r="N99" s="160"/>
      <c r="O99" s="160"/>
      <c r="P99" s="160"/>
      <c r="Q99" s="160"/>
      <c r="R99" s="68"/>
      <c r="S99" s="68"/>
      <c r="T99" s="68"/>
      <c r="U99" s="68"/>
      <c r="V99" s="68"/>
      <c r="W99" s="68"/>
      <c r="X99" s="68"/>
      <c r="Y99" s="68"/>
      <c r="Z99" s="68"/>
      <c r="AA99" s="68"/>
      <c r="AB99" s="68"/>
      <c r="AC99" s="68"/>
      <c r="AD99" s="68"/>
      <c r="AE99" s="68"/>
      <c r="AF99" s="68"/>
      <c r="AG99" s="68"/>
      <c r="AH99" s="68"/>
      <c r="AI99" s="68"/>
      <c r="AJ99" s="68"/>
      <c r="AK99" s="68"/>
      <c r="AL99" s="68"/>
      <c r="AM99" s="68"/>
      <c r="AN99" s="68"/>
      <c r="AO99" s="68"/>
    </row>
    <row r="100" spans="1:41" ht="27" customHeight="1" x14ac:dyDescent="0.2">
      <c r="A100" s="133" t="s">
        <v>497</v>
      </c>
      <c r="B100" s="114"/>
      <c r="C100" s="35">
        <v>0</v>
      </c>
      <c r="D100" s="111">
        <v>-0.52900000000000003</v>
      </c>
      <c r="E100" s="112">
        <v>-8.5000000000000006E-2</v>
      </c>
      <c r="F100" s="113">
        <v>-7.0000000000000001E-3</v>
      </c>
      <c r="G100" s="33">
        <v>27.13</v>
      </c>
      <c r="H100" s="110">
        <v>0</v>
      </c>
      <c r="I100" s="110">
        <v>0</v>
      </c>
      <c r="J100" s="129">
        <v>1.9E-2</v>
      </c>
      <c r="K100" s="160"/>
      <c r="L100" s="160"/>
      <c r="M100" s="160"/>
      <c r="N100" s="160"/>
      <c r="O100" s="160"/>
      <c r="P100" s="160"/>
      <c r="Q100" s="160"/>
      <c r="R100" s="68"/>
      <c r="S100" s="68"/>
      <c r="T100" s="68"/>
      <c r="U100" s="68"/>
      <c r="V100" s="68"/>
      <c r="W100" s="68"/>
      <c r="X100" s="68"/>
      <c r="Y100" s="68"/>
      <c r="Z100" s="68"/>
      <c r="AA100" s="68"/>
      <c r="AB100" s="68"/>
      <c r="AC100" s="68"/>
      <c r="AD100" s="68"/>
      <c r="AE100" s="68"/>
      <c r="AF100" s="68"/>
      <c r="AG100" s="68"/>
      <c r="AH100" s="68"/>
      <c r="AI100" s="68"/>
      <c r="AJ100" s="68"/>
      <c r="AK100" s="68"/>
      <c r="AL100" s="68"/>
      <c r="AM100" s="68"/>
      <c r="AN100" s="68"/>
      <c r="AO100" s="68"/>
    </row>
    <row r="101" spans="1:41" ht="27" customHeight="1" x14ac:dyDescent="0.2">
      <c r="A101" s="133" t="s">
        <v>498</v>
      </c>
      <c r="B101" s="114"/>
      <c r="C101" s="35" t="s">
        <v>387</v>
      </c>
      <c r="D101" s="111">
        <v>0.155</v>
      </c>
      <c r="E101" s="112">
        <v>5.0999999999999997E-2</v>
      </c>
      <c r="F101" s="113">
        <v>3.1E-2</v>
      </c>
      <c r="G101" s="33">
        <v>0.34</v>
      </c>
      <c r="H101" s="110">
        <v>0</v>
      </c>
      <c r="I101" s="110">
        <v>0</v>
      </c>
      <c r="J101" s="109">
        <v>0</v>
      </c>
      <c r="K101" s="160"/>
      <c r="L101" s="160"/>
      <c r="M101" s="160"/>
      <c r="N101" s="160"/>
      <c r="O101" s="160"/>
      <c r="P101" s="160"/>
      <c r="Q101" s="160"/>
      <c r="R101" s="68"/>
      <c r="S101" s="68"/>
      <c r="T101" s="68"/>
      <c r="U101" s="68"/>
      <c r="V101" s="68"/>
      <c r="W101" s="68"/>
      <c r="X101" s="68"/>
      <c r="Y101" s="68"/>
      <c r="Z101" s="68"/>
      <c r="AA101" s="68"/>
      <c r="AB101" s="68"/>
      <c r="AC101" s="68"/>
      <c r="AD101" s="68"/>
      <c r="AE101" s="68"/>
      <c r="AF101" s="68"/>
      <c r="AG101" s="68"/>
      <c r="AH101" s="68"/>
      <c r="AI101" s="68"/>
      <c r="AJ101" s="68"/>
      <c r="AK101" s="68"/>
      <c r="AL101" s="68"/>
      <c r="AM101" s="68"/>
      <c r="AN101" s="68"/>
      <c r="AO101" s="68"/>
    </row>
    <row r="102" spans="1:41" ht="27" customHeight="1" x14ac:dyDescent="0.2">
      <c r="A102" s="133" t="s">
        <v>499</v>
      </c>
      <c r="B102" s="114"/>
      <c r="C102" s="35">
        <v>2</v>
      </c>
      <c r="D102" s="111">
        <v>0.155</v>
      </c>
      <c r="E102" s="112">
        <v>5.0999999999999997E-2</v>
      </c>
      <c r="F102" s="113">
        <v>3.1E-2</v>
      </c>
      <c r="G102" s="110">
        <v>0</v>
      </c>
      <c r="H102" s="110">
        <v>0</v>
      </c>
      <c r="I102" s="110">
        <v>0</v>
      </c>
      <c r="J102" s="109">
        <v>0</v>
      </c>
      <c r="K102" s="160"/>
      <c r="L102" s="160"/>
      <c r="M102" s="160"/>
      <c r="N102" s="160"/>
      <c r="O102" s="160"/>
      <c r="P102" s="160"/>
      <c r="Q102" s="160"/>
      <c r="R102" s="68"/>
      <c r="S102" s="68"/>
      <c r="T102" s="68"/>
      <c r="U102" s="68"/>
      <c r="V102" s="68"/>
      <c r="W102" s="68"/>
      <c r="X102" s="68"/>
      <c r="Y102" s="68"/>
      <c r="Z102" s="68"/>
      <c r="AA102" s="68"/>
      <c r="AB102" s="68"/>
      <c r="AC102" s="68"/>
      <c r="AD102" s="68"/>
      <c r="AE102" s="68"/>
      <c r="AF102" s="68"/>
      <c r="AG102" s="68"/>
      <c r="AH102" s="68"/>
      <c r="AI102" s="68"/>
      <c r="AJ102" s="68"/>
      <c r="AK102" s="68"/>
      <c r="AL102" s="68"/>
      <c r="AM102" s="68"/>
      <c r="AN102" s="68"/>
      <c r="AO102" s="68"/>
    </row>
    <row r="103" spans="1:41" ht="27" customHeight="1" x14ac:dyDescent="0.2">
      <c r="A103" s="133" t="s">
        <v>500</v>
      </c>
      <c r="B103" s="114"/>
      <c r="C103" s="35" t="s">
        <v>390</v>
      </c>
      <c r="D103" s="111">
        <v>0.17100000000000001</v>
      </c>
      <c r="E103" s="112">
        <v>5.3999999999999999E-2</v>
      </c>
      <c r="F103" s="113">
        <v>3.1E-2</v>
      </c>
      <c r="G103" s="33">
        <v>0.34</v>
      </c>
      <c r="H103" s="110">
        <v>0</v>
      </c>
      <c r="I103" s="110">
        <v>0</v>
      </c>
      <c r="J103" s="109">
        <v>0</v>
      </c>
      <c r="K103" s="160"/>
      <c r="L103" s="160"/>
      <c r="M103" s="160"/>
      <c r="N103" s="160"/>
      <c r="O103" s="160"/>
      <c r="P103" s="160"/>
      <c r="Q103" s="160"/>
      <c r="R103" s="68"/>
      <c r="S103" s="68"/>
      <c r="T103" s="68"/>
      <c r="U103" s="68"/>
      <c r="V103" s="68"/>
      <c r="W103" s="68"/>
      <c r="X103" s="68"/>
      <c r="Y103" s="68"/>
      <c r="Z103" s="68"/>
      <c r="AA103" s="68"/>
      <c r="AB103" s="68"/>
      <c r="AC103" s="68"/>
      <c r="AD103" s="68"/>
      <c r="AE103" s="68"/>
      <c r="AF103" s="68"/>
      <c r="AG103" s="68"/>
      <c r="AH103" s="68"/>
      <c r="AI103" s="68"/>
      <c r="AJ103" s="68"/>
      <c r="AK103" s="68"/>
      <c r="AL103" s="68"/>
      <c r="AM103" s="68"/>
      <c r="AN103" s="68"/>
      <c r="AO103" s="68"/>
    </row>
    <row r="104" spans="1:41" ht="27" customHeight="1" x14ac:dyDescent="0.2">
      <c r="A104" s="133" t="s">
        <v>501</v>
      </c>
      <c r="B104" s="114"/>
      <c r="C104" s="35">
        <v>4</v>
      </c>
      <c r="D104" s="111">
        <v>0.17100000000000001</v>
      </c>
      <c r="E104" s="112">
        <v>5.3999999999999999E-2</v>
      </c>
      <c r="F104" s="113">
        <v>3.1E-2</v>
      </c>
      <c r="G104" s="110">
        <v>0</v>
      </c>
      <c r="H104" s="110">
        <v>0</v>
      </c>
      <c r="I104" s="110">
        <v>0</v>
      </c>
      <c r="J104" s="109">
        <v>0</v>
      </c>
      <c r="K104" s="160"/>
      <c r="L104" s="160"/>
      <c r="M104" s="160"/>
      <c r="N104" s="160"/>
      <c r="O104" s="160"/>
      <c r="P104" s="160"/>
      <c r="Q104" s="160"/>
      <c r="R104" s="68"/>
      <c r="S104" s="68"/>
      <c r="T104" s="68"/>
      <c r="U104" s="68"/>
      <c r="V104" s="68"/>
      <c r="W104" s="68"/>
      <c r="X104" s="68"/>
      <c r="Y104" s="68"/>
      <c r="Z104" s="68"/>
      <c r="AA104" s="68"/>
      <c r="AB104" s="68"/>
      <c r="AC104" s="68"/>
      <c r="AD104" s="68"/>
      <c r="AE104" s="68"/>
      <c r="AF104" s="68"/>
      <c r="AG104" s="68"/>
      <c r="AH104" s="68"/>
      <c r="AI104" s="68"/>
      <c r="AJ104" s="68"/>
      <c r="AK104" s="68"/>
      <c r="AL104" s="68"/>
      <c r="AM104" s="68"/>
      <c r="AN104" s="68"/>
      <c r="AO104" s="68"/>
    </row>
    <row r="105" spans="1:41" ht="27" customHeight="1" x14ac:dyDescent="0.2">
      <c r="A105" s="133" t="s">
        <v>502</v>
      </c>
      <c r="B105" s="114"/>
      <c r="C105" s="35">
        <v>0</v>
      </c>
      <c r="D105" s="111">
        <v>0.14099999999999999</v>
      </c>
      <c r="E105" s="112">
        <v>4.8000000000000001E-2</v>
      </c>
      <c r="F105" s="113">
        <v>3.1E-2</v>
      </c>
      <c r="G105" s="33">
        <v>0.56000000000000005</v>
      </c>
      <c r="H105" s="33">
        <v>0.04</v>
      </c>
      <c r="I105" s="134">
        <v>7.0000000000000007E-2</v>
      </c>
      <c r="J105" s="129">
        <v>4.0000000000000001E-3</v>
      </c>
      <c r="K105" s="160"/>
      <c r="L105" s="160"/>
      <c r="M105" s="160"/>
      <c r="N105" s="160"/>
      <c r="O105" s="160"/>
      <c r="P105" s="160"/>
      <c r="Q105" s="160"/>
      <c r="R105" s="68"/>
      <c r="S105" s="68"/>
      <c r="T105" s="68"/>
      <c r="U105" s="68"/>
      <c r="V105" s="68"/>
      <c r="W105" s="68"/>
      <c r="X105" s="68"/>
      <c r="Y105" s="68"/>
      <c r="Z105" s="68"/>
      <c r="AA105" s="68"/>
      <c r="AB105" s="68"/>
      <c r="AC105" s="68"/>
      <c r="AD105" s="68"/>
      <c r="AE105" s="68"/>
      <c r="AF105" s="68"/>
      <c r="AG105" s="68"/>
      <c r="AH105" s="68"/>
      <c r="AI105" s="68"/>
      <c r="AJ105" s="68"/>
      <c r="AK105" s="68"/>
      <c r="AL105" s="68"/>
      <c r="AM105" s="68"/>
      <c r="AN105" s="68"/>
      <c r="AO105" s="68"/>
    </row>
    <row r="106" spans="1:41" ht="27" customHeight="1" x14ac:dyDescent="0.2">
      <c r="A106" s="133" t="s">
        <v>503</v>
      </c>
      <c r="B106" s="114"/>
      <c r="C106" s="35">
        <v>0</v>
      </c>
      <c r="D106" s="111">
        <v>0.17399999999999999</v>
      </c>
      <c r="E106" s="112">
        <v>6.9000000000000006E-2</v>
      </c>
      <c r="F106" s="113">
        <v>0.05</v>
      </c>
      <c r="G106" s="33">
        <v>0.83</v>
      </c>
      <c r="H106" s="33">
        <v>7.0000000000000007E-2</v>
      </c>
      <c r="I106" s="134">
        <v>0.11</v>
      </c>
      <c r="J106" s="129">
        <v>4.0000000000000001E-3</v>
      </c>
      <c r="K106" s="160"/>
      <c r="L106" s="160"/>
      <c r="M106" s="160"/>
      <c r="N106" s="160"/>
      <c r="O106" s="160"/>
      <c r="P106" s="160"/>
      <c r="Q106" s="160"/>
      <c r="R106" s="68"/>
      <c r="S106" s="68"/>
      <c r="T106" s="68"/>
      <c r="U106" s="68"/>
      <c r="V106" s="68"/>
      <c r="W106" s="68"/>
      <c r="X106" s="68"/>
      <c r="Y106" s="68"/>
      <c r="Z106" s="68"/>
      <c r="AA106" s="68"/>
      <c r="AB106" s="68"/>
      <c r="AC106" s="68"/>
      <c r="AD106" s="68"/>
      <c r="AE106" s="68"/>
      <c r="AF106" s="68"/>
      <c r="AG106" s="68"/>
      <c r="AH106" s="68"/>
      <c r="AI106" s="68"/>
      <c r="AJ106" s="68"/>
      <c r="AK106" s="68"/>
      <c r="AL106" s="68"/>
      <c r="AM106" s="68"/>
      <c r="AN106" s="68"/>
      <c r="AO106" s="68"/>
    </row>
    <row r="107" spans="1:41" ht="27" customHeight="1" x14ac:dyDescent="0.2">
      <c r="A107" s="133" t="s">
        <v>504</v>
      </c>
      <c r="B107" s="114"/>
      <c r="C107" s="35">
        <v>0</v>
      </c>
      <c r="D107" s="111">
        <v>0.17100000000000001</v>
      </c>
      <c r="E107" s="112">
        <v>7.5999999999999998E-2</v>
      </c>
      <c r="F107" s="113">
        <v>6.0999999999999999E-2</v>
      </c>
      <c r="G107" s="33">
        <v>10.48</v>
      </c>
      <c r="H107" s="33">
        <v>0.11</v>
      </c>
      <c r="I107" s="134">
        <v>0.17</v>
      </c>
      <c r="J107" s="129">
        <v>3.0000000000000001E-3</v>
      </c>
      <c r="K107" s="160"/>
      <c r="L107" s="160"/>
      <c r="M107" s="160"/>
      <c r="N107" s="160"/>
      <c r="O107" s="160"/>
      <c r="P107" s="160"/>
      <c r="Q107" s="160"/>
      <c r="R107" s="68"/>
      <c r="S107" s="68"/>
      <c r="T107" s="68"/>
      <c r="U107" s="68"/>
      <c r="V107" s="68"/>
      <c r="W107" s="68"/>
      <c r="X107" s="68"/>
      <c r="Y107" s="68"/>
      <c r="Z107" s="68"/>
      <c r="AA107" s="68"/>
      <c r="AB107" s="68"/>
      <c r="AC107" s="68"/>
      <c r="AD107" s="68"/>
      <c r="AE107" s="68"/>
      <c r="AF107" s="68"/>
      <c r="AG107" s="68"/>
      <c r="AH107" s="68"/>
      <c r="AI107" s="68"/>
      <c r="AJ107" s="68"/>
      <c r="AK107" s="68"/>
      <c r="AL107" s="68"/>
      <c r="AM107" s="68"/>
      <c r="AN107" s="68"/>
      <c r="AO107" s="68"/>
    </row>
    <row r="108" spans="1:41" ht="27" customHeight="1" x14ac:dyDescent="0.2">
      <c r="A108" s="133" t="s">
        <v>505</v>
      </c>
      <c r="B108" s="114"/>
      <c r="C108" s="35">
        <v>0</v>
      </c>
      <c r="D108" s="111">
        <v>0.112</v>
      </c>
      <c r="E108" s="112">
        <v>1.9E-2</v>
      </c>
      <c r="F108" s="113">
        <v>2E-3</v>
      </c>
      <c r="G108" s="33">
        <v>0.56000000000000005</v>
      </c>
      <c r="H108" s="33">
        <v>0.04</v>
      </c>
      <c r="I108" s="134">
        <v>7.0000000000000007E-2</v>
      </c>
      <c r="J108" s="129">
        <v>4.0000000000000001E-3</v>
      </c>
      <c r="K108" s="160"/>
      <c r="L108" s="160"/>
      <c r="M108" s="160"/>
      <c r="N108" s="160"/>
      <c r="O108" s="160"/>
      <c r="P108" s="160"/>
      <c r="Q108" s="160"/>
      <c r="R108" s="68"/>
      <c r="S108" s="68"/>
      <c r="T108" s="68"/>
      <c r="U108" s="68"/>
      <c r="V108" s="68"/>
      <c r="W108" s="68"/>
      <c r="X108" s="68"/>
      <c r="Y108" s="68"/>
      <c r="Z108" s="68"/>
      <c r="AA108" s="68"/>
      <c r="AB108" s="68"/>
      <c r="AC108" s="68"/>
      <c r="AD108" s="68"/>
      <c r="AE108" s="68"/>
      <c r="AF108" s="68"/>
      <c r="AG108" s="68"/>
      <c r="AH108" s="68"/>
      <c r="AI108" s="68"/>
      <c r="AJ108" s="68"/>
      <c r="AK108" s="68"/>
      <c r="AL108" s="68"/>
      <c r="AM108" s="68"/>
      <c r="AN108" s="68"/>
      <c r="AO108" s="68"/>
    </row>
    <row r="109" spans="1:41" ht="27" customHeight="1" x14ac:dyDescent="0.2">
      <c r="A109" s="133" t="s">
        <v>506</v>
      </c>
      <c r="B109" s="114"/>
      <c r="C109" s="35">
        <v>0</v>
      </c>
      <c r="D109" s="111">
        <v>0.126</v>
      </c>
      <c r="E109" s="112">
        <v>0.02</v>
      </c>
      <c r="F109" s="113">
        <v>2E-3</v>
      </c>
      <c r="G109" s="33">
        <v>0.83</v>
      </c>
      <c r="H109" s="33">
        <v>7.0000000000000007E-2</v>
      </c>
      <c r="I109" s="134">
        <v>0.11</v>
      </c>
      <c r="J109" s="129">
        <v>4.0000000000000001E-3</v>
      </c>
      <c r="K109" s="160"/>
      <c r="L109" s="160"/>
      <c r="M109" s="160"/>
      <c r="N109" s="160"/>
      <c r="O109" s="160"/>
      <c r="P109" s="160"/>
      <c r="Q109" s="160"/>
      <c r="R109" s="68"/>
      <c r="S109" s="68"/>
      <c r="T109" s="68"/>
      <c r="U109" s="68"/>
      <c r="V109" s="68"/>
      <c r="W109" s="68"/>
      <c r="X109" s="68"/>
      <c r="Y109" s="68"/>
      <c r="Z109" s="68"/>
      <c r="AA109" s="68"/>
      <c r="AB109" s="68"/>
      <c r="AC109" s="68"/>
      <c r="AD109" s="68"/>
      <c r="AE109" s="68"/>
      <c r="AF109" s="68"/>
      <c r="AG109" s="68"/>
      <c r="AH109" s="68"/>
      <c r="AI109" s="68"/>
      <c r="AJ109" s="68"/>
      <c r="AK109" s="68"/>
      <c r="AL109" s="68"/>
      <c r="AM109" s="68"/>
      <c r="AN109" s="68"/>
      <c r="AO109" s="68"/>
    </row>
    <row r="110" spans="1:41" ht="27" customHeight="1" x14ac:dyDescent="0.2">
      <c r="A110" s="133" t="s">
        <v>507</v>
      </c>
      <c r="B110" s="114"/>
      <c r="C110" s="35">
        <v>0</v>
      </c>
      <c r="D110" s="111">
        <v>0.111</v>
      </c>
      <c r="E110" s="112">
        <v>1.7000000000000001E-2</v>
      </c>
      <c r="F110" s="113">
        <v>1E-3</v>
      </c>
      <c r="G110" s="33">
        <v>10.48</v>
      </c>
      <c r="H110" s="33">
        <v>0.11</v>
      </c>
      <c r="I110" s="134">
        <v>0.17</v>
      </c>
      <c r="J110" s="129">
        <v>3.0000000000000001E-3</v>
      </c>
      <c r="K110" s="160"/>
      <c r="L110" s="160"/>
      <c r="M110" s="160"/>
      <c r="N110" s="160"/>
      <c r="O110" s="160"/>
      <c r="P110" s="160"/>
      <c r="Q110" s="160"/>
      <c r="R110" s="68"/>
      <c r="S110" s="68"/>
      <c r="T110" s="68"/>
      <c r="U110" s="68"/>
      <c r="V110" s="68"/>
      <c r="W110" s="68"/>
      <c r="X110" s="68"/>
      <c r="Y110" s="68"/>
      <c r="Z110" s="68"/>
      <c r="AA110" s="68"/>
      <c r="AB110" s="68"/>
      <c r="AC110" s="68"/>
      <c r="AD110" s="68"/>
      <c r="AE110" s="68"/>
      <c r="AF110" s="68"/>
      <c r="AG110" s="68"/>
      <c r="AH110" s="68"/>
      <c r="AI110" s="68"/>
      <c r="AJ110" s="68"/>
      <c r="AK110" s="68"/>
      <c r="AL110" s="68"/>
      <c r="AM110" s="68"/>
      <c r="AN110" s="68"/>
      <c r="AO110" s="68"/>
    </row>
    <row r="111" spans="1:41" ht="27" customHeight="1" x14ac:dyDescent="0.2">
      <c r="A111" s="133" t="s">
        <v>508</v>
      </c>
      <c r="B111" s="114"/>
      <c r="C111" s="35" t="s">
        <v>399</v>
      </c>
      <c r="D111" s="130">
        <v>0.32500000000000001</v>
      </c>
      <c r="E111" s="131">
        <v>4.7E-2</v>
      </c>
      <c r="F111" s="132">
        <v>3.1E-2</v>
      </c>
      <c r="G111" s="110">
        <v>0</v>
      </c>
      <c r="H111" s="110">
        <v>0</v>
      </c>
      <c r="I111" s="110">
        <v>0</v>
      </c>
      <c r="J111" s="109">
        <v>0</v>
      </c>
      <c r="K111" s="160"/>
      <c r="L111" s="160"/>
      <c r="M111" s="160"/>
      <c r="N111" s="160"/>
      <c r="O111" s="160"/>
      <c r="P111" s="160"/>
      <c r="Q111" s="160"/>
      <c r="R111" s="68"/>
      <c r="S111" s="68"/>
      <c r="T111" s="68"/>
      <c r="U111" s="68"/>
      <c r="V111" s="68"/>
      <c r="W111" s="68"/>
      <c r="X111" s="68"/>
      <c r="Y111" s="68"/>
      <c r="Z111" s="68"/>
      <c r="AA111" s="68"/>
      <c r="AB111" s="68"/>
      <c r="AC111" s="68"/>
      <c r="AD111" s="68"/>
      <c r="AE111" s="68"/>
      <c r="AF111" s="68"/>
      <c r="AG111" s="68"/>
      <c r="AH111" s="68"/>
      <c r="AI111" s="68"/>
      <c r="AJ111" s="68"/>
      <c r="AK111" s="68"/>
      <c r="AL111" s="68"/>
      <c r="AM111" s="68"/>
      <c r="AN111" s="68"/>
      <c r="AO111" s="68"/>
    </row>
    <row r="112" spans="1:41" ht="27" customHeight="1" x14ac:dyDescent="0.2">
      <c r="A112" s="133" t="s">
        <v>509</v>
      </c>
      <c r="B112" s="114"/>
      <c r="C112" s="35">
        <v>8</v>
      </c>
      <c r="D112" s="111">
        <v>-0.158</v>
      </c>
      <c r="E112" s="112">
        <v>-2.7E-2</v>
      </c>
      <c r="F112" s="113">
        <v>-2E-3</v>
      </c>
      <c r="G112" s="110">
        <v>0</v>
      </c>
      <c r="H112" s="110">
        <v>0</v>
      </c>
      <c r="I112" s="110">
        <v>0</v>
      </c>
      <c r="J112" s="109">
        <v>0</v>
      </c>
      <c r="K112" s="160"/>
      <c r="L112" s="160"/>
      <c r="M112" s="160"/>
      <c r="N112" s="160"/>
      <c r="O112" s="160"/>
      <c r="P112" s="160"/>
      <c r="Q112" s="160"/>
      <c r="R112" s="68"/>
      <c r="S112" s="68"/>
      <c r="T112" s="68"/>
      <c r="U112" s="68"/>
      <c r="V112" s="68"/>
      <c r="W112" s="68"/>
      <c r="X112" s="68"/>
      <c r="Y112" s="68"/>
      <c r="Z112" s="68"/>
      <c r="AA112" s="68"/>
      <c r="AB112" s="68"/>
      <c r="AC112" s="68"/>
      <c r="AD112" s="68"/>
      <c r="AE112" s="68"/>
      <c r="AF112" s="68"/>
      <c r="AG112" s="68"/>
      <c r="AH112" s="68"/>
      <c r="AI112" s="68"/>
      <c r="AJ112" s="68"/>
      <c r="AK112" s="68"/>
      <c r="AL112" s="68"/>
      <c r="AM112" s="68"/>
      <c r="AN112" s="68"/>
      <c r="AO112" s="68"/>
    </row>
    <row r="113" spans="1:41" ht="27" customHeight="1" x14ac:dyDescent="0.2">
      <c r="A113" s="133" t="s">
        <v>510</v>
      </c>
      <c r="B113" s="114"/>
      <c r="C113" s="35">
        <v>8</v>
      </c>
      <c r="D113" s="111">
        <v>-0.17299999999999999</v>
      </c>
      <c r="E113" s="112">
        <v>-0.03</v>
      </c>
      <c r="F113" s="113">
        <v>-2E-3</v>
      </c>
      <c r="G113" s="110">
        <v>0</v>
      </c>
      <c r="H113" s="110">
        <v>0</v>
      </c>
      <c r="I113" s="110">
        <v>0</v>
      </c>
      <c r="J113" s="109">
        <v>0</v>
      </c>
      <c r="K113" s="160"/>
      <c r="L113" s="160"/>
      <c r="M113" s="160"/>
      <c r="N113" s="160"/>
      <c r="O113" s="160"/>
      <c r="P113" s="160"/>
      <c r="Q113" s="160"/>
      <c r="R113" s="68"/>
      <c r="S113" s="68"/>
      <c r="T113" s="68"/>
      <c r="U113" s="68"/>
      <c r="V113" s="68"/>
      <c r="W113" s="68"/>
      <c r="X113" s="68"/>
      <c r="Y113" s="68"/>
      <c r="Z113" s="68"/>
      <c r="AA113" s="68"/>
      <c r="AB113" s="68"/>
      <c r="AC113" s="68"/>
      <c r="AD113" s="68"/>
      <c r="AE113" s="68"/>
      <c r="AF113" s="68"/>
      <c r="AG113" s="68"/>
      <c r="AH113" s="68"/>
      <c r="AI113" s="68"/>
      <c r="AJ113" s="68"/>
      <c r="AK113" s="68"/>
      <c r="AL113" s="68"/>
      <c r="AM113" s="68"/>
      <c r="AN113" s="68"/>
      <c r="AO113" s="68"/>
    </row>
    <row r="114" spans="1:41" ht="27" customHeight="1" x14ac:dyDescent="0.2">
      <c r="A114" s="133" t="s">
        <v>511</v>
      </c>
      <c r="B114" s="114"/>
      <c r="C114" s="35">
        <v>0</v>
      </c>
      <c r="D114" s="111">
        <v>-0.158</v>
      </c>
      <c r="E114" s="112">
        <v>-2.7E-2</v>
      </c>
      <c r="F114" s="113">
        <v>-2E-3</v>
      </c>
      <c r="G114" s="110">
        <v>0</v>
      </c>
      <c r="H114" s="110">
        <v>0</v>
      </c>
      <c r="I114" s="110">
        <v>0</v>
      </c>
      <c r="J114" s="129">
        <v>5.0000000000000001E-3</v>
      </c>
      <c r="K114" s="160"/>
      <c r="L114" s="160"/>
      <c r="M114" s="160"/>
      <c r="N114" s="160"/>
      <c r="O114" s="160"/>
      <c r="P114" s="160"/>
      <c r="Q114" s="160"/>
      <c r="R114" s="68"/>
      <c r="S114" s="68"/>
      <c r="T114" s="68"/>
      <c r="U114" s="68"/>
      <c r="V114" s="68"/>
      <c r="W114" s="68"/>
      <c r="X114" s="68"/>
      <c r="Y114" s="68"/>
      <c r="Z114" s="68"/>
      <c r="AA114" s="68"/>
      <c r="AB114" s="68"/>
      <c r="AC114" s="68"/>
      <c r="AD114" s="68"/>
      <c r="AE114" s="68"/>
      <c r="AF114" s="68"/>
      <c r="AG114" s="68"/>
      <c r="AH114" s="68"/>
      <c r="AI114" s="68"/>
      <c r="AJ114" s="68"/>
      <c r="AK114" s="68"/>
      <c r="AL114" s="68"/>
      <c r="AM114" s="68"/>
      <c r="AN114" s="68"/>
      <c r="AO114" s="68"/>
    </row>
    <row r="115" spans="1:41" ht="27" customHeight="1" x14ac:dyDescent="0.2">
      <c r="A115" s="133" t="s">
        <v>512</v>
      </c>
      <c r="B115" s="114"/>
      <c r="C115" s="35">
        <v>0</v>
      </c>
      <c r="D115" s="111">
        <v>-0.17299999999999999</v>
      </c>
      <c r="E115" s="112">
        <v>-0.03</v>
      </c>
      <c r="F115" s="113">
        <v>-2E-3</v>
      </c>
      <c r="G115" s="110">
        <v>0</v>
      </c>
      <c r="H115" s="110">
        <v>0</v>
      </c>
      <c r="I115" s="110">
        <v>0</v>
      </c>
      <c r="J115" s="129">
        <v>6.0000000000000001E-3</v>
      </c>
      <c r="K115" s="160"/>
      <c r="L115" s="160"/>
      <c r="M115" s="160"/>
      <c r="N115" s="160"/>
      <c r="O115" s="160"/>
      <c r="P115" s="160"/>
      <c r="Q115" s="160"/>
      <c r="R115" s="68"/>
      <c r="S115" s="68"/>
      <c r="T115" s="68"/>
      <c r="U115" s="68"/>
      <c r="V115" s="68"/>
      <c r="W115" s="68"/>
      <c r="X115" s="68"/>
      <c r="Y115" s="68"/>
      <c r="Z115" s="68"/>
      <c r="AA115" s="68"/>
      <c r="AB115" s="68"/>
      <c r="AC115" s="68"/>
      <c r="AD115" s="68"/>
      <c r="AE115" s="68"/>
      <c r="AF115" s="68"/>
      <c r="AG115" s="68"/>
      <c r="AH115" s="68"/>
      <c r="AI115" s="68"/>
      <c r="AJ115" s="68"/>
      <c r="AK115" s="68"/>
      <c r="AL115" s="68"/>
      <c r="AM115" s="68"/>
      <c r="AN115" s="68"/>
      <c r="AO115" s="68"/>
    </row>
    <row r="116" spans="1:41" ht="27" customHeight="1" x14ac:dyDescent="0.2">
      <c r="A116" s="133" t="s">
        <v>513</v>
      </c>
      <c r="B116" s="114"/>
      <c r="C116" s="35">
        <v>0</v>
      </c>
      <c r="D116" s="111">
        <v>-0.216</v>
      </c>
      <c r="E116" s="112">
        <v>-3.5000000000000003E-2</v>
      </c>
      <c r="F116" s="113">
        <v>-3.0000000000000001E-3</v>
      </c>
      <c r="G116" s="33">
        <v>11.09</v>
      </c>
      <c r="H116" s="110">
        <v>0</v>
      </c>
      <c r="I116" s="110">
        <v>0</v>
      </c>
      <c r="J116" s="129">
        <v>8.0000000000000002E-3</v>
      </c>
      <c r="K116" s="160"/>
      <c r="L116" s="160"/>
      <c r="M116" s="160"/>
      <c r="N116" s="160"/>
      <c r="O116" s="160"/>
      <c r="P116" s="160"/>
      <c r="Q116" s="160"/>
      <c r="R116" s="68"/>
      <c r="S116" s="68"/>
      <c r="T116" s="68"/>
      <c r="U116" s="68"/>
      <c r="V116" s="68"/>
      <c r="W116" s="68"/>
      <c r="X116" s="68"/>
      <c r="Y116" s="68"/>
      <c r="Z116" s="68"/>
      <c r="AA116" s="68"/>
      <c r="AB116" s="68"/>
      <c r="AC116" s="68"/>
      <c r="AD116" s="68"/>
      <c r="AE116" s="68"/>
      <c r="AF116" s="68"/>
      <c r="AG116" s="68"/>
      <c r="AH116" s="68"/>
      <c r="AI116" s="68"/>
      <c r="AJ116" s="68"/>
      <c r="AK116" s="68"/>
      <c r="AL116" s="68"/>
      <c r="AM116" s="68"/>
      <c r="AN116" s="68"/>
      <c r="AO116" s="68"/>
    </row>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0">
    <mergeCell ref="A2:J2"/>
    <mergeCell ref="F4:J4"/>
    <mergeCell ref="F5:G5"/>
    <mergeCell ref="F9:G9"/>
    <mergeCell ref="H9:J9"/>
    <mergeCell ref="B8:D8"/>
    <mergeCell ref="A4:D4"/>
    <mergeCell ref="F6:G6"/>
    <mergeCell ref="F7:G7"/>
    <mergeCell ref="F8:G8"/>
  </mergeCells>
  <phoneticPr fontId="5" type="noConversion"/>
  <hyperlinks>
    <hyperlink ref="A1" location="Overview!A1" display="Back to Overview"/>
  </hyperlinks>
  <pageMargins left="0.39370078740157483" right="0.39370078740157483" top="0.9055118110236221" bottom="0.74803149606299213" header="0.51181102362204722" footer="0.51181102362204722"/>
  <pageSetup paperSize="9" scale="44" fitToHeight="0" orientation="portrait" r:id="rId2"/>
  <headerFooter differentFirst="1" scaleWithDoc="0">
    <oddHeader>&amp;L&amp;"Trebuchet MS,Bold"
Annex 4&amp;"Trebuchet MS,Regular" - Charges applied to LDNOs with HV/LV end users</oddHeader>
    <firstHeader>&amp;L&amp;"Trebuchet MS,Bold"
Annex 4 &amp;"Trebuchet MS,Regular"- Charges applied to LDNOs with HV/LV end users</first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G199"/>
  <sheetViews>
    <sheetView topLeftCell="A9" zoomScale="85" zoomScaleNormal="85" zoomScaleSheetLayoutView="85" workbookViewId="0">
      <selection activeCell="F19" sqref="F19"/>
    </sheetView>
  </sheetViews>
  <sheetFormatPr defaultColWidth="9.28515625" defaultRowHeight="12.75" x14ac:dyDescent="0.2"/>
  <cols>
    <col min="1" max="6" width="24" style="36" customWidth="1"/>
    <col min="7" max="7" width="17" style="36" bestFit="1" customWidth="1"/>
    <col min="8" max="16384" width="9.28515625" style="36"/>
  </cols>
  <sheetData>
    <row r="1" spans="1:6" ht="27.75" customHeight="1" x14ac:dyDescent="0.2">
      <c r="A1" s="120" t="s">
        <v>19</v>
      </c>
    </row>
    <row r="2" spans="1:6" ht="44.25" customHeight="1" x14ac:dyDescent="0.2">
      <c r="A2" s="230" t="s">
        <v>373</v>
      </c>
      <c r="B2" s="231"/>
      <c r="C2" s="231"/>
      <c r="D2" s="231"/>
      <c r="E2" s="231"/>
    </row>
    <row r="3" spans="1:6" ht="47.25" customHeight="1" x14ac:dyDescent="0.2">
      <c r="A3" s="183" t="str">
        <f>Overview!B4&amp; " - Illustrative LLFs for year beginning "&amp;Overview!D4</f>
        <v>Energy Assets Networks Limited - GSP_M - Illustrative LLFs for year beginning 1 April 2021</v>
      </c>
      <c r="B3" s="183"/>
      <c r="C3" s="183"/>
      <c r="D3" s="183"/>
      <c r="E3" s="183"/>
    </row>
    <row r="4" spans="1:6" ht="22.15" customHeight="1" x14ac:dyDescent="0.2">
      <c r="A4" s="106" t="s">
        <v>12</v>
      </c>
      <c r="B4" s="16" t="s">
        <v>4</v>
      </c>
      <c r="C4" s="16" t="s">
        <v>5</v>
      </c>
      <c r="D4" s="16" t="s">
        <v>6</v>
      </c>
      <c r="E4" s="16" t="s">
        <v>7</v>
      </c>
    </row>
    <row r="5" spans="1:6" ht="45" customHeight="1" x14ac:dyDescent="0.2">
      <c r="A5" s="166" t="s">
        <v>544</v>
      </c>
      <c r="B5" s="167">
        <v>0</v>
      </c>
      <c r="C5" s="167">
        <v>0</v>
      </c>
      <c r="D5" s="168" t="s">
        <v>552</v>
      </c>
      <c r="E5" s="168" t="s">
        <v>553</v>
      </c>
    </row>
    <row r="6" spans="1:6" ht="45" customHeight="1" x14ac:dyDescent="0.2">
      <c r="A6" s="166" t="s">
        <v>545</v>
      </c>
      <c r="B6" s="168" t="s">
        <v>554</v>
      </c>
      <c r="C6" s="168" t="s">
        <v>555</v>
      </c>
      <c r="D6" s="168" t="s">
        <v>552</v>
      </c>
      <c r="E6" s="168" t="s">
        <v>556</v>
      </c>
    </row>
    <row r="7" spans="1:6" ht="45" customHeight="1" x14ac:dyDescent="0.2">
      <c r="A7" s="166" t="s">
        <v>546</v>
      </c>
      <c r="B7" s="167">
        <v>0</v>
      </c>
      <c r="C7" s="167">
        <v>0</v>
      </c>
      <c r="D7" s="168" t="s">
        <v>552</v>
      </c>
      <c r="E7" s="168" t="s">
        <v>553</v>
      </c>
    </row>
    <row r="8" spans="1:6" ht="45" customHeight="1" x14ac:dyDescent="0.2">
      <c r="A8" s="166" t="s">
        <v>547</v>
      </c>
      <c r="B8" s="167">
        <v>0</v>
      </c>
      <c r="C8" s="167">
        <v>0</v>
      </c>
      <c r="D8" s="168" t="s">
        <v>552</v>
      </c>
      <c r="E8" s="168" t="s">
        <v>553</v>
      </c>
    </row>
    <row r="9" spans="1:6" ht="22.15" customHeight="1" x14ac:dyDescent="0.2">
      <c r="A9" s="165" t="s">
        <v>13</v>
      </c>
      <c r="B9" s="223" t="s">
        <v>14</v>
      </c>
      <c r="C9" s="223"/>
      <c r="D9" s="223"/>
      <c r="E9" s="223"/>
    </row>
    <row r="10" spans="1:6" s="67" customFormat="1" x14ac:dyDescent="0.2">
      <c r="A10" s="115"/>
      <c r="B10" s="116"/>
      <c r="C10" s="116"/>
      <c r="D10" s="116"/>
      <c r="E10" s="116"/>
    </row>
    <row r="11" spans="1:6" x14ac:dyDescent="0.2">
      <c r="B11" s="116"/>
      <c r="C11" s="116"/>
      <c r="D11" s="116"/>
      <c r="E11" s="116"/>
    </row>
    <row r="12" spans="1:6" ht="22.15" customHeight="1" x14ac:dyDescent="0.2">
      <c r="A12" s="187" t="s">
        <v>270</v>
      </c>
      <c r="B12" s="228"/>
      <c r="C12" s="228"/>
      <c r="D12" s="228"/>
      <c r="E12" s="228"/>
      <c r="F12" s="188"/>
    </row>
    <row r="13" spans="1:6" ht="22.15" customHeight="1" x14ac:dyDescent="0.2">
      <c r="A13" s="187" t="s">
        <v>3</v>
      </c>
      <c r="B13" s="228"/>
      <c r="C13" s="228"/>
      <c r="D13" s="228"/>
      <c r="E13" s="228"/>
      <c r="F13" s="188"/>
    </row>
    <row r="14" spans="1:6" ht="22.15" customHeight="1" x14ac:dyDescent="0.2">
      <c r="A14" s="16" t="s">
        <v>271</v>
      </c>
      <c r="B14" s="16" t="s">
        <v>4</v>
      </c>
      <c r="C14" s="16" t="s">
        <v>5</v>
      </c>
      <c r="D14" s="16" t="s">
        <v>6</v>
      </c>
      <c r="E14" s="16" t="s">
        <v>7</v>
      </c>
      <c r="F14" s="16" t="s">
        <v>8</v>
      </c>
    </row>
    <row r="15" spans="1:6" x14ac:dyDescent="0.2">
      <c r="A15" s="1" t="s">
        <v>548</v>
      </c>
      <c r="B15" s="121">
        <v>1.115</v>
      </c>
      <c r="C15" s="121">
        <v>1.105</v>
      </c>
      <c r="D15" s="121">
        <v>1.0820000000000001</v>
      </c>
      <c r="E15" s="121">
        <v>1.0920000000000001</v>
      </c>
      <c r="F15" s="122"/>
    </row>
    <row r="16" spans="1:6" x14ac:dyDescent="0.2">
      <c r="A16" s="1" t="s">
        <v>549</v>
      </c>
      <c r="B16" s="121">
        <v>1.0429999999999999</v>
      </c>
      <c r="C16" s="121">
        <v>1.044</v>
      </c>
      <c r="D16" s="121">
        <v>1.046</v>
      </c>
      <c r="E16" s="121">
        <v>1.0429999999999999</v>
      </c>
      <c r="F16" s="122"/>
    </row>
    <row r="17" spans="1:7" x14ac:dyDescent="0.2">
      <c r="A17" s="1" t="s">
        <v>550</v>
      </c>
      <c r="B17" s="121">
        <v>1.0289999999999999</v>
      </c>
      <c r="C17" s="121">
        <v>1.028</v>
      </c>
      <c r="D17" s="121">
        <v>1.022</v>
      </c>
      <c r="E17" s="121">
        <v>1.0249999999999999</v>
      </c>
      <c r="F17" s="122"/>
    </row>
    <row r="18" spans="1:7" x14ac:dyDescent="0.2">
      <c r="A18" s="1" t="s">
        <v>551</v>
      </c>
      <c r="B18" s="121">
        <v>1.0189999999999999</v>
      </c>
      <c r="C18" s="121">
        <v>1.0189999999999999</v>
      </c>
      <c r="D18" s="121">
        <v>1.0169999999999999</v>
      </c>
      <c r="E18" s="121">
        <v>1.018</v>
      </c>
      <c r="F18" s="122"/>
    </row>
    <row r="19" spans="1:7" x14ac:dyDescent="0.2">
      <c r="A19" s="1" t="s">
        <v>561</v>
      </c>
      <c r="B19" s="121">
        <v>1.012</v>
      </c>
      <c r="C19" s="121">
        <v>1.0129999999999999</v>
      </c>
      <c r="D19" s="121">
        <v>1.01</v>
      </c>
      <c r="E19" s="121">
        <v>1.0109999999999999</v>
      </c>
      <c r="F19" s="122"/>
    </row>
    <row r="20" spans="1:7" x14ac:dyDescent="0.2">
      <c r="A20"/>
      <c r="B20"/>
      <c r="C20"/>
      <c r="D20"/>
      <c r="E20"/>
      <c r="F20"/>
    </row>
    <row r="21" spans="1:7" x14ac:dyDescent="0.2">
      <c r="A21"/>
      <c r="B21"/>
      <c r="C21"/>
      <c r="D21"/>
      <c r="E21"/>
      <c r="F21"/>
    </row>
    <row r="22" spans="1:7" ht="22.15" customHeight="1" x14ac:dyDescent="0.2">
      <c r="A22" s="187" t="s">
        <v>272</v>
      </c>
      <c r="B22" s="228"/>
      <c r="C22" s="228"/>
      <c r="D22" s="228"/>
      <c r="E22" s="228"/>
      <c r="F22" s="228"/>
      <c r="G22" s="188"/>
    </row>
    <row r="23" spans="1:7" ht="22.15" customHeight="1" x14ac:dyDescent="0.2">
      <c r="A23" s="187" t="s">
        <v>10</v>
      </c>
      <c r="B23" s="228"/>
      <c r="C23" s="228"/>
      <c r="D23" s="228"/>
      <c r="E23" s="228"/>
      <c r="F23" s="228"/>
      <c r="G23" s="188"/>
    </row>
    <row r="24" spans="1:7" ht="22.15" customHeight="1" x14ac:dyDescent="0.2">
      <c r="A24" s="16" t="s">
        <v>9</v>
      </c>
      <c r="B24" s="16" t="s">
        <v>4</v>
      </c>
      <c r="C24" s="16" t="s">
        <v>5</v>
      </c>
      <c r="D24" s="16" t="s">
        <v>6</v>
      </c>
      <c r="E24" s="16" t="s">
        <v>7</v>
      </c>
      <c r="F24" s="16" t="s">
        <v>563</v>
      </c>
      <c r="G24" s="16" t="s">
        <v>8</v>
      </c>
    </row>
    <row r="25" spans="1:7" ht="22.15" customHeight="1" x14ac:dyDescent="0.2">
      <c r="A25" s="229" t="s">
        <v>564</v>
      </c>
      <c r="B25" s="229"/>
      <c r="C25" s="229"/>
      <c r="D25" s="229"/>
      <c r="E25" s="229"/>
      <c r="F25" s="229"/>
      <c r="G25" s="229"/>
    </row>
    <row r="26" spans="1:7" ht="22.15" customHeight="1" x14ac:dyDescent="0.2">
      <c r="A26"/>
      <c r="B26"/>
      <c r="C26"/>
      <c r="D26"/>
      <c r="E26"/>
      <c r="F26"/>
      <c r="G26"/>
    </row>
    <row r="27" spans="1:7" ht="22.15" customHeight="1" x14ac:dyDescent="0.2">
      <c r="A27" s="187" t="s">
        <v>272</v>
      </c>
      <c r="B27" s="228"/>
      <c r="C27" s="228"/>
      <c r="D27" s="228"/>
      <c r="E27" s="228"/>
      <c r="F27" s="228"/>
      <c r="G27" s="188"/>
    </row>
    <row r="28" spans="1:7" ht="22.15" customHeight="1" x14ac:dyDescent="0.2">
      <c r="A28" s="187" t="s">
        <v>11</v>
      </c>
      <c r="B28" s="228"/>
      <c r="C28" s="228"/>
      <c r="D28" s="228"/>
      <c r="E28" s="228"/>
      <c r="F28" s="228"/>
      <c r="G28" s="188"/>
    </row>
    <row r="29" spans="1:7" ht="22.15" customHeight="1" x14ac:dyDescent="0.2">
      <c r="A29" s="16" t="s">
        <v>9</v>
      </c>
      <c r="B29" s="16" t="s">
        <v>4</v>
      </c>
      <c r="C29" s="16" t="s">
        <v>5</v>
      </c>
      <c r="D29" s="16" t="s">
        <v>6</v>
      </c>
      <c r="E29" s="16" t="s">
        <v>7</v>
      </c>
      <c r="F29" s="16" t="s">
        <v>563</v>
      </c>
      <c r="G29" s="16" t="s">
        <v>8</v>
      </c>
    </row>
    <row r="30" spans="1:7" ht="22.15" customHeight="1" x14ac:dyDescent="0.2">
      <c r="A30" s="229" t="s">
        <v>564</v>
      </c>
      <c r="B30" s="229"/>
      <c r="C30" s="229"/>
      <c r="D30" s="229"/>
      <c r="E30" s="229"/>
      <c r="F30" s="229"/>
      <c r="G30" s="229"/>
    </row>
    <row r="31" spans="1:7" ht="22.15" customHeight="1" x14ac:dyDescent="0.2"/>
    <row r="32" spans="1:7" ht="22.15" customHeight="1" x14ac:dyDescent="0.2"/>
    <row r="33" ht="22.15" customHeight="1" x14ac:dyDescent="0.2"/>
    <row r="34" ht="22.15" customHeight="1" x14ac:dyDescent="0.2"/>
    <row r="35" ht="22.15" customHeight="1" x14ac:dyDescent="0.2"/>
    <row r="36" ht="22.15" customHeight="1" x14ac:dyDescent="0.2"/>
    <row r="37" ht="22.15" customHeight="1" x14ac:dyDescent="0.2"/>
    <row r="38" ht="22.15" customHeight="1" x14ac:dyDescent="0.2"/>
    <row r="39" ht="22.15" customHeight="1" x14ac:dyDescent="0.2"/>
    <row r="40" ht="22.15" customHeight="1" x14ac:dyDescent="0.2"/>
    <row r="41" ht="22.15" customHeight="1" x14ac:dyDescent="0.2"/>
    <row r="42" ht="22.15" customHeight="1" x14ac:dyDescent="0.2"/>
    <row r="43" ht="22.15" customHeight="1" x14ac:dyDescent="0.2"/>
    <row r="44" ht="22.15" customHeight="1" x14ac:dyDescent="0.2"/>
    <row r="45" ht="22.15" customHeight="1" x14ac:dyDescent="0.2"/>
    <row r="46" ht="22.15" customHeight="1" x14ac:dyDescent="0.2"/>
    <row r="47" ht="22.15" customHeight="1" x14ac:dyDescent="0.2"/>
    <row r="48" ht="22.15" customHeight="1" x14ac:dyDescent="0.2"/>
    <row r="49" ht="22.15" customHeight="1" x14ac:dyDescent="0.2"/>
    <row r="50" ht="22.15" customHeight="1" x14ac:dyDescent="0.2"/>
    <row r="51" ht="22.15" customHeight="1" x14ac:dyDescent="0.2"/>
    <row r="52" ht="22.15" customHeight="1" x14ac:dyDescent="0.2"/>
    <row r="53" ht="22.15" customHeight="1" x14ac:dyDescent="0.2"/>
    <row r="54" ht="22.15" customHeight="1" x14ac:dyDescent="0.2"/>
    <row r="55" ht="22.15" customHeight="1" x14ac:dyDescent="0.2"/>
    <row r="56" ht="22.15" customHeight="1" x14ac:dyDescent="0.2"/>
    <row r="57" ht="22.15" customHeight="1" x14ac:dyDescent="0.2"/>
    <row r="58" ht="22.15" customHeight="1" x14ac:dyDescent="0.2"/>
    <row r="59" ht="22.15" customHeight="1" x14ac:dyDescent="0.2"/>
    <row r="60" ht="22.15" customHeight="1" x14ac:dyDescent="0.2"/>
    <row r="61" ht="22.15" customHeight="1" x14ac:dyDescent="0.2"/>
    <row r="62" ht="22.15" customHeight="1" x14ac:dyDescent="0.2"/>
    <row r="63" ht="22.15" customHeight="1" x14ac:dyDescent="0.2"/>
    <row r="64" ht="22.15" customHeight="1" x14ac:dyDescent="0.2"/>
    <row r="65" ht="22.15" customHeight="1" x14ac:dyDescent="0.2"/>
    <row r="66" ht="22.15" customHeight="1" x14ac:dyDescent="0.2"/>
    <row r="67" ht="22.15" customHeight="1" x14ac:dyDescent="0.2"/>
    <row r="68" ht="22.15" customHeight="1" x14ac:dyDescent="0.2"/>
    <row r="69" ht="22.15" customHeight="1" x14ac:dyDescent="0.2"/>
    <row r="70" ht="22.15" customHeight="1" x14ac:dyDescent="0.2"/>
    <row r="71" ht="22.15" customHeight="1" x14ac:dyDescent="0.2"/>
    <row r="72" ht="22.15" customHeight="1" x14ac:dyDescent="0.2"/>
    <row r="73" ht="22.15" customHeight="1" x14ac:dyDescent="0.2"/>
    <row r="74" ht="22.15" customHeight="1" x14ac:dyDescent="0.2"/>
    <row r="75" ht="22.15" customHeight="1" x14ac:dyDescent="0.2"/>
    <row r="76" ht="22.15" customHeight="1" x14ac:dyDescent="0.2"/>
    <row r="77" ht="22.15" customHeight="1" x14ac:dyDescent="0.2"/>
    <row r="78" ht="22.15" customHeight="1" x14ac:dyDescent="0.2"/>
    <row r="79" ht="22.15" customHeight="1" x14ac:dyDescent="0.2"/>
    <row r="80" ht="22.15" customHeight="1" x14ac:dyDescent="0.2"/>
    <row r="81" ht="22.15" customHeight="1" x14ac:dyDescent="0.2"/>
    <row r="82" ht="22.15" customHeight="1" x14ac:dyDescent="0.2"/>
    <row r="83" ht="22.15" customHeight="1" x14ac:dyDescent="0.2"/>
    <row r="84" ht="22.15" customHeight="1" x14ac:dyDescent="0.2"/>
    <row r="85" ht="22.15" customHeight="1" x14ac:dyDescent="0.2"/>
    <row r="86" ht="22.15" customHeight="1" x14ac:dyDescent="0.2"/>
    <row r="87" ht="22.15" customHeight="1" x14ac:dyDescent="0.2"/>
    <row r="88" ht="22.15" customHeight="1" x14ac:dyDescent="0.2"/>
    <row r="89" ht="22.15" customHeight="1" x14ac:dyDescent="0.2"/>
    <row r="90" ht="22.15" customHeight="1" x14ac:dyDescent="0.2"/>
    <row r="91" ht="22.15" customHeight="1" x14ac:dyDescent="0.2"/>
    <row r="92" ht="22.15" customHeight="1" x14ac:dyDescent="0.2"/>
    <row r="93" ht="22.15" customHeight="1" x14ac:dyDescent="0.2"/>
    <row r="94" ht="22.15" customHeight="1" x14ac:dyDescent="0.2"/>
    <row r="95" ht="22.15" customHeight="1" x14ac:dyDescent="0.2"/>
    <row r="96" ht="22.15" customHeight="1" x14ac:dyDescent="0.2"/>
    <row r="97" ht="22.15" customHeight="1" x14ac:dyDescent="0.2"/>
    <row r="98" ht="22.15" customHeight="1" x14ac:dyDescent="0.2"/>
    <row r="99" ht="22.15" customHeight="1" x14ac:dyDescent="0.2"/>
    <row r="100" ht="22.15" customHeight="1" x14ac:dyDescent="0.2"/>
    <row r="101" ht="22.15" customHeight="1" x14ac:dyDescent="0.2"/>
    <row r="102" ht="22.15" customHeight="1" x14ac:dyDescent="0.2"/>
    <row r="103" ht="22.15" customHeight="1" x14ac:dyDescent="0.2"/>
    <row r="104" ht="22.15" customHeight="1" x14ac:dyDescent="0.2"/>
    <row r="105" ht="22.15" customHeight="1" x14ac:dyDescent="0.2"/>
    <row r="106" ht="22.15" customHeight="1" x14ac:dyDescent="0.2"/>
    <row r="107" ht="22.15" customHeight="1" x14ac:dyDescent="0.2"/>
    <row r="108" ht="22.15" customHeight="1" x14ac:dyDescent="0.2"/>
    <row r="109" ht="22.15" customHeight="1" x14ac:dyDescent="0.2"/>
    <row r="110" ht="22.15" customHeight="1" x14ac:dyDescent="0.2"/>
    <row r="111" ht="22.15" customHeight="1" x14ac:dyDescent="0.2"/>
    <row r="112" ht="22.15" customHeight="1" x14ac:dyDescent="0.2"/>
    <row r="113" ht="22.15" customHeight="1" x14ac:dyDescent="0.2"/>
    <row r="114" ht="22.15" customHeight="1" x14ac:dyDescent="0.2"/>
    <row r="115" ht="22.15" customHeight="1" x14ac:dyDescent="0.2"/>
    <row r="117" ht="22.15" customHeight="1" x14ac:dyDescent="0.2"/>
    <row r="118" ht="22.15" customHeight="1" x14ac:dyDescent="0.2"/>
    <row r="119" ht="22.15" customHeight="1" x14ac:dyDescent="0.2"/>
    <row r="120" ht="22.15" customHeight="1" x14ac:dyDescent="0.2"/>
    <row r="121" ht="22.15" customHeight="1" x14ac:dyDescent="0.2"/>
    <row r="122" ht="22.15" customHeight="1" x14ac:dyDescent="0.2"/>
    <row r="123" ht="22.15" customHeight="1" x14ac:dyDescent="0.2"/>
    <row r="124" ht="22.15" customHeight="1" x14ac:dyDescent="0.2"/>
    <row r="125" ht="22.15" customHeight="1" x14ac:dyDescent="0.2"/>
    <row r="126" ht="22.15" customHeight="1" x14ac:dyDescent="0.2"/>
    <row r="127" ht="22.15" customHeight="1" x14ac:dyDescent="0.2"/>
    <row r="128" ht="22.15" customHeight="1" x14ac:dyDescent="0.2"/>
    <row r="129" ht="22.15" customHeight="1" x14ac:dyDescent="0.2"/>
    <row r="130" ht="22.15" customHeight="1" x14ac:dyDescent="0.2"/>
    <row r="131" ht="22.15" customHeight="1" x14ac:dyDescent="0.2"/>
    <row r="132" ht="22.15" customHeight="1" x14ac:dyDescent="0.2"/>
    <row r="133" ht="22.15" customHeight="1" x14ac:dyDescent="0.2"/>
    <row r="134" ht="22.15" customHeight="1" x14ac:dyDescent="0.2"/>
    <row r="135" ht="22.15" customHeight="1" x14ac:dyDescent="0.2"/>
    <row r="136" ht="22.15" customHeight="1" x14ac:dyDescent="0.2"/>
    <row r="137" ht="22.15" customHeight="1" x14ac:dyDescent="0.2"/>
    <row r="138" ht="22.15" customHeight="1" x14ac:dyDescent="0.2"/>
    <row r="139" ht="22.15" customHeight="1" x14ac:dyDescent="0.2"/>
    <row r="140" ht="22.15" customHeight="1" x14ac:dyDescent="0.2"/>
    <row r="141" ht="22.15" customHeight="1" x14ac:dyDescent="0.2"/>
    <row r="142" ht="22.15" customHeight="1" x14ac:dyDescent="0.2"/>
    <row r="143" ht="22.15" customHeight="1" x14ac:dyDescent="0.2"/>
    <row r="144" ht="22.15" customHeight="1" x14ac:dyDescent="0.2"/>
    <row r="145" ht="22.15" customHeight="1" x14ac:dyDescent="0.2"/>
    <row r="146" ht="22.15" customHeight="1" x14ac:dyDescent="0.2"/>
    <row r="147" ht="22.15" customHeight="1" x14ac:dyDescent="0.2"/>
    <row r="148" ht="22.15" customHeight="1" x14ac:dyDescent="0.2"/>
    <row r="149" ht="22.15" customHeight="1" x14ac:dyDescent="0.2"/>
    <row r="150" ht="22.15" customHeight="1" x14ac:dyDescent="0.2"/>
    <row r="151" ht="22.15" customHeight="1" x14ac:dyDescent="0.2"/>
    <row r="152" ht="22.15" customHeight="1" x14ac:dyDescent="0.2"/>
    <row r="153" ht="22.15" customHeight="1" x14ac:dyDescent="0.2"/>
    <row r="154" ht="22.15" customHeight="1" x14ac:dyDescent="0.2"/>
    <row r="155" ht="22.15" customHeight="1" x14ac:dyDescent="0.2"/>
    <row r="156" ht="22.15" customHeight="1" x14ac:dyDescent="0.2"/>
    <row r="157" ht="22.15" customHeight="1" x14ac:dyDescent="0.2"/>
    <row r="158" ht="22.15" customHeight="1" x14ac:dyDescent="0.2"/>
    <row r="159" ht="22.15" customHeight="1" x14ac:dyDescent="0.2"/>
    <row r="160" ht="22.15" customHeight="1" x14ac:dyDescent="0.2"/>
    <row r="161" ht="22.15" customHeight="1" x14ac:dyDescent="0.2"/>
    <row r="162" ht="22.15" customHeight="1" x14ac:dyDescent="0.2"/>
    <row r="163" ht="22.15" customHeight="1" x14ac:dyDescent="0.2"/>
    <row r="164" ht="22.15" customHeight="1" x14ac:dyDescent="0.2"/>
    <row r="165" ht="22.15" customHeight="1" x14ac:dyDescent="0.2"/>
    <row r="166" ht="22.15" customHeight="1" x14ac:dyDescent="0.2"/>
    <row r="167" ht="22.15" customHeight="1" x14ac:dyDescent="0.2"/>
    <row r="168" ht="22.15" customHeight="1" x14ac:dyDescent="0.2"/>
    <row r="169" ht="22.15" customHeight="1" x14ac:dyDescent="0.2"/>
    <row r="170" ht="22.15" customHeight="1" x14ac:dyDescent="0.2"/>
    <row r="171" ht="22.15" customHeight="1" x14ac:dyDescent="0.2"/>
    <row r="172" ht="22.15" customHeight="1" x14ac:dyDescent="0.2"/>
    <row r="173" ht="22.15" customHeight="1" x14ac:dyDescent="0.2"/>
    <row r="174" ht="22.15" customHeight="1" x14ac:dyDescent="0.2"/>
    <row r="175" ht="22.15" customHeight="1" x14ac:dyDescent="0.2"/>
    <row r="176" ht="22.15" customHeight="1" x14ac:dyDescent="0.2"/>
    <row r="177" ht="22.15" customHeight="1" x14ac:dyDescent="0.2"/>
    <row r="178" ht="22.15" customHeight="1" x14ac:dyDescent="0.2"/>
    <row r="179" ht="22.15" customHeight="1" x14ac:dyDescent="0.2"/>
    <row r="180" ht="22.15" customHeight="1" x14ac:dyDescent="0.2"/>
    <row r="181" ht="22.15" customHeight="1" x14ac:dyDescent="0.2"/>
    <row r="182" ht="22.15" customHeight="1" x14ac:dyDescent="0.2"/>
    <row r="183" ht="22.15" customHeight="1" x14ac:dyDescent="0.2"/>
    <row r="184" ht="22.15" customHeight="1" x14ac:dyDescent="0.2"/>
    <row r="185" ht="22.15" customHeight="1" x14ac:dyDescent="0.2"/>
    <row r="186" ht="22.15" customHeight="1" x14ac:dyDescent="0.2"/>
    <row r="187" ht="22.15" customHeight="1" x14ac:dyDescent="0.2"/>
    <row r="188" ht="22.15" customHeight="1" x14ac:dyDescent="0.2"/>
    <row r="189" ht="22.15" customHeight="1" x14ac:dyDescent="0.2"/>
    <row r="190" ht="22.15" customHeight="1" x14ac:dyDescent="0.2"/>
    <row r="191" ht="22.15" customHeight="1" x14ac:dyDescent="0.2"/>
    <row r="192" ht="22.15" customHeight="1" x14ac:dyDescent="0.2"/>
    <row r="193" ht="22.15" customHeight="1" x14ac:dyDescent="0.2"/>
    <row r="194" ht="22.15" customHeight="1" x14ac:dyDescent="0.2"/>
    <row r="195" ht="22.15" customHeight="1" x14ac:dyDescent="0.2"/>
    <row r="196" ht="22.15" customHeight="1" x14ac:dyDescent="0.2"/>
    <row r="197" ht="22.15" customHeight="1" x14ac:dyDescent="0.2"/>
    <row r="198" ht="22.15" customHeight="1" x14ac:dyDescent="0.2"/>
    <row r="199" ht="22.15" customHeight="1" x14ac:dyDescent="0.2"/>
  </sheetData>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1">
    <mergeCell ref="A28:G28"/>
    <mergeCell ref="A30:G30"/>
    <mergeCell ref="A2:E2"/>
    <mergeCell ref="A3:E3"/>
    <mergeCell ref="A13:F13"/>
    <mergeCell ref="B9:E9"/>
    <mergeCell ref="A12:F12"/>
    <mergeCell ref="A22:G22"/>
    <mergeCell ref="A23:G23"/>
    <mergeCell ref="A25:G25"/>
    <mergeCell ref="A27:G27"/>
  </mergeCells>
  <phoneticPr fontId="10" type="noConversion"/>
  <hyperlinks>
    <hyperlink ref="A1" location="Overview!A1" display="Back to Overview"/>
  </hyperlinks>
  <pageMargins left="0.39370078740157483" right="0.39370078740157483" top="0.9055118110236221" bottom="0.74803149606299213" header="0.51181102362204722" footer="0.51181102362204722"/>
  <pageSetup paperSize="9" scale="51" fitToHeight="0" orientation="portrait" r:id="rId2"/>
  <headerFooter differentFirst="1" scaleWithDoc="0">
    <oddHeader>&amp;L&amp;"Trebuchet MS,Regular"
&amp;"Trebuchet MS,Bold"Annex 5 &amp;"Trebuchet MS,Regular"– Schedule of Line Loss Factors</oddHeader>
    <firstHeader>&amp;L&amp;"Trebuchet MS,Regular"
&amp;"Trebuchet MS,Bold"Annex 5&amp;"Trebuchet MS,Regular" – Schedule of Line Loss Factors</first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R15"/>
  <sheetViews>
    <sheetView zoomScale="80" zoomScaleNormal="80" zoomScaleSheetLayoutView="100" workbookViewId="0">
      <selection activeCell="K18" sqref="K18"/>
    </sheetView>
  </sheetViews>
  <sheetFormatPr defaultColWidth="9.28515625" defaultRowHeight="27.75" customHeight="1" x14ac:dyDescent="0.2"/>
  <cols>
    <col min="1" max="2" width="16" style="2" customWidth="1"/>
    <col min="3" max="3" width="6.28515625" style="2" bestFit="1" customWidth="1"/>
    <col min="4" max="4" width="20.7109375" style="2" customWidth="1"/>
    <col min="5" max="5" width="16.42578125" style="3" customWidth="1"/>
    <col min="6" max="6" width="6.28515625" style="3" bestFit="1" customWidth="1"/>
    <col min="7" max="7" width="20.7109375" style="2" customWidth="1"/>
    <col min="8" max="8" width="50.5703125" style="3" customWidth="1"/>
    <col min="9" max="10" width="15.5703125" style="3" customWidth="1"/>
    <col min="11" max="11" width="15.5703125" style="8" customWidth="1"/>
    <col min="12" max="13" width="15.5703125" style="4" customWidth="1"/>
    <col min="14" max="16" width="15.5703125" style="2" customWidth="1"/>
    <col min="17" max="18" width="13.7109375" style="2" customWidth="1"/>
    <col min="19" max="19" width="15.5703125" style="2" customWidth="1"/>
    <col min="20" max="16384" width="9.28515625" style="2"/>
  </cols>
  <sheetData>
    <row r="1" spans="1:18" ht="12.75" x14ac:dyDescent="0.2">
      <c r="A1" s="10" t="s">
        <v>19</v>
      </c>
      <c r="B1" s="10"/>
      <c r="C1" s="232" t="s">
        <v>375</v>
      </c>
      <c r="D1" s="232"/>
      <c r="E1" s="232"/>
      <c r="F1" s="232"/>
      <c r="G1" s="232"/>
      <c r="H1" s="232"/>
      <c r="I1" s="232"/>
      <c r="J1" s="232"/>
      <c r="K1" s="232"/>
      <c r="L1" s="232"/>
      <c r="M1" s="232"/>
      <c r="N1" s="232"/>
      <c r="O1" s="232"/>
      <c r="P1" s="232"/>
    </row>
    <row r="2" spans="1:18" ht="27.75" customHeight="1" x14ac:dyDescent="0.2">
      <c r="A2" s="200" t="s">
        <v>374</v>
      </c>
      <c r="B2" s="201"/>
      <c r="C2" s="201"/>
      <c r="D2" s="201"/>
      <c r="E2" s="201"/>
      <c r="F2" s="201"/>
      <c r="G2" s="201"/>
      <c r="H2" s="201"/>
      <c r="I2" s="201"/>
      <c r="J2" s="201"/>
      <c r="K2" s="201"/>
      <c r="L2" s="201"/>
      <c r="M2" s="201"/>
      <c r="N2" s="201"/>
      <c r="O2" s="201"/>
      <c r="P2" s="202"/>
    </row>
    <row r="3" spans="1:18" ht="17.25" customHeight="1" x14ac:dyDescent="0.2">
      <c r="A3" s="10"/>
      <c r="B3" s="10"/>
      <c r="C3" s="10"/>
      <c r="D3" s="10"/>
      <c r="G3" s="18"/>
    </row>
    <row r="4" spans="1:18" s="9" customFormat="1" ht="25.5" customHeight="1" x14ac:dyDescent="0.2">
      <c r="A4" s="200" t="str">
        <f>Overview!B4&amp; " - Effective from "&amp;Overview!D4&amp;" - "&amp;Overview!E4&amp;" new designated EHV charges"</f>
        <v>Energy Assets Networks Limited - GSP_M - Effective from 1 April 2021 - Final new designated EHV charges</v>
      </c>
      <c r="B4" s="201"/>
      <c r="C4" s="201"/>
      <c r="D4" s="201"/>
      <c r="E4" s="201"/>
      <c r="F4" s="201"/>
      <c r="G4" s="201"/>
      <c r="H4" s="201"/>
      <c r="I4" s="201"/>
      <c r="J4" s="201"/>
      <c r="K4" s="201"/>
      <c r="L4" s="201"/>
      <c r="M4" s="201"/>
      <c r="N4" s="201"/>
      <c r="O4" s="201"/>
      <c r="P4" s="202"/>
    </row>
    <row r="5" spans="1:18" ht="69.75" customHeight="1" x14ac:dyDescent="0.2">
      <c r="A5" s="24" t="s">
        <v>378</v>
      </c>
      <c r="B5" s="24" t="s">
        <v>274</v>
      </c>
      <c r="C5" s="24" t="s">
        <v>263</v>
      </c>
      <c r="D5" s="24" t="s">
        <v>264</v>
      </c>
      <c r="E5" s="24" t="s">
        <v>275</v>
      </c>
      <c r="F5" s="24" t="s">
        <v>263</v>
      </c>
      <c r="G5" s="24" t="s">
        <v>265</v>
      </c>
      <c r="H5" s="57" t="s">
        <v>30</v>
      </c>
      <c r="I5" s="57" t="str">
        <f>'Annex 2 EHV charges'!H9</f>
        <v>Import
Super Red
unit charge
(p/kWh)</v>
      </c>
      <c r="J5" s="57" t="str">
        <f>'Annex 2 EHV charges'!I9</f>
        <v>Import
fixed charge
(p/day)</v>
      </c>
      <c r="K5" s="57" t="str">
        <f>'Annex 2 EHV charges'!J9</f>
        <v>Import
capacity charge
(p/kVA/day)</v>
      </c>
      <c r="L5" s="57" t="str">
        <f>'Annex 2 EHV charges'!K9</f>
        <v>Import
exceeded capacity charge
(p/kVA/day)</v>
      </c>
      <c r="M5" s="57" t="str">
        <f>'Annex 2 EHV charges'!L9</f>
        <v>Export
Super Red
unit charge
(p/kWh)</v>
      </c>
      <c r="N5" s="57" t="str">
        <f>'Annex 2 EHV charges'!M9</f>
        <v>Export
fixed charge
(p/day)</v>
      </c>
      <c r="O5" s="57" t="str">
        <f>'Annex 2 EHV charges'!N9</f>
        <v>Export
capacity charge
(p/kVA/day)</v>
      </c>
      <c r="P5" s="57" t="str">
        <f>'Annex 2 EHV charges'!O9</f>
        <v>Export
exceeded capacity charge
(p/kVA/day)</v>
      </c>
    </row>
    <row r="6" spans="1:18" ht="27.75" customHeight="1" x14ac:dyDescent="0.2">
      <c r="A6" s="234" t="s">
        <v>562</v>
      </c>
      <c r="B6" s="234"/>
      <c r="C6" s="234"/>
      <c r="D6" s="234"/>
      <c r="E6" s="234"/>
      <c r="F6" s="234"/>
      <c r="G6" s="234"/>
      <c r="H6" s="234"/>
      <c r="I6" s="234"/>
      <c r="J6" s="234"/>
      <c r="K6" s="234"/>
      <c r="L6" s="234"/>
      <c r="M6" s="234"/>
      <c r="N6" s="234"/>
      <c r="O6" s="234"/>
      <c r="P6" s="234"/>
    </row>
    <row r="8" spans="1:18" ht="27.75" customHeight="1" x14ac:dyDescent="0.2">
      <c r="A8" s="200" t="str">
        <f>Overview!B4&amp; " - Effective from "&amp;Overview!D4&amp;" - "&amp;Overview!E4&amp;" new designated EHV line loss factors"</f>
        <v>Energy Assets Networks Limited - GSP_M - Effective from 1 April 2021 - Final new designated EHV line loss factors</v>
      </c>
      <c r="B8" s="201"/>
      <c r="C8" s="201"/>
      <c r="D8" s="201"/>
      <c r="E8" s="201"/>
      <c r="F8" s="201"/>
      <c r="G8" s="201"/>
      <c r="H8" s="201"/>
      <c r="I8" s="201"/>
      <c r="J8" s="201"/>
      <c r="K8" s="201"/>
      <c r="L8" s="201"/>
      <c r="M8" s="201"/>
      <c r="N8" s="201"/>
      <c r="O8" s="201"/>
      <c r="P8" s="201"/>
      <c r="Q8" s="201"/>
      <c r="R8" s="202"/>
    </row>
    <row r="9" spans="1:18" ht="62.25" customHeight="1" x14ac:dyDescent="0.2">
      <c r="A9" s="24" t="s">
        <v>378</v>
      </c>
      <c r="B9" s="24" t="s">
        <v>274</v>
      </c>
      <c r="C9" s="24" t="s">
        <v>263</v>
      </c>
      <c r="D9" s="24" t="s">
        <v>264</v>
      </c>
      <c r="E9" s="24" t="s">
        <v>275</v>
      </c>
      <c r="F9" s="24" t="s">
        <v>263</v>
      </c>
      <c r="G9" s="24" t="s">
        <v>265</v>
      </c>
      <c r="H9" s="57" t="s">
        <v>30</v>
      </c>
      <c r="I9" s="26" t="s">
        <v>342</v>
      </c>
      <c r="J9" s="26" t="s">
        <v>341</v>
      </c>
      <c r="K9" s="26" t="s">
        <v>343</v>
      </c>
      <c r="L9" s="26" t="s">
        <v>344</v>
      </c>
      <c r="M9" s="26" t="s">
        <v>345</v>
      </c>
      <c r="N9" s="27" t="s">
        <v>346</v>
      </c>
      <c r="O9" s="27" t="s">
        <v>347</v>
      </c>
      <c r="P9" s="27" t="s">
        <v>348</v>
      </c>
      <c r="Q9" s="27" t="s">
        <v>349</v>
      </c>
      <c r="R9" s="27" t="s">
        <v>350</v>
      </c>
    </row>
    <row r="10" spans="1:18" ht="27.75" customHeight="1" x14ac:dyDescent="0.2">
      <c r="A10" s="234" t="s">
        <v>562</v>
      </c>
      <c r="B10" s="234"/>
      <c r="C10" s="234"/>
      <c r="D10" s="234"/>
      <c r="E10" s="234"/>
      <c r="F10" s="234"/>
      <c r="G10" s="234"/>
      <c r="H10" s="234"/>
      <c r="I10" s="234"/>
      <c r="J10" s="234"/>
      <c r="K10" s="234"/>
      <c r="L10" s="234"/>
      <c r="M10" s="234"/>
      <c r="N10" s="234"/>
      <c r="O10" s="234"/>
      <c r="P10" s="234"/>
      <c r="Q10" s="234"/>
      <c r="R10" s="234"/>
    </row>
    <row r="11" spans="1:18" ht="12.75" customHeight="1" x14ac:dyDescent="0.2"/>
    <row r="12" spans="1:18" ht="12.75" customHeight="1" x14ac:dyDescent="0.2"/>
    <row r="13" spans="1:18" ht="27.75" customHeight="1" x14ac:dyDescent="0.35">
      <c r="A13" s="233" t="s">
        <v>543</v>
      </c>
      <c r="B13" s="233"/>
      <c r="C13" s="233"/>
      <c r="D13" s="233"/>
      <c r="E13" s="233"/>
    </row>
    <row r="15" spans="1:18" ht="27.75" customHeight="1" x14ac:dyDescent="0.35">
      <c r="A15" s="163"/>
    </row>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7">
    <mergeCell ref="A4:P4"/>
    <mergeCell ref="A2:P2"/>
    <mergeCell ref="A8:R8"/>
    <mergeCell ref="C1:P1"/>
    <mergeCell ref="A13:E13"/>
    <mergeCell ref="A6:P6"/>
    <mergeCell ref="A10:R10"/>
  </mergeCells>
  <hyperlinks>
    <hyperlink ref="A1" location="Overview!A1" display="Back to Overview"/>
  </hyperlinks>
  <pageMargins left="0.39370078740157483" right="0.39370078740157483" top="0.9055118110236221" bottom="0.74803149606299213" header="0.51181102362204722" footer="0.70866141732283472"/>
  <pageSetup paperSize="9" fitToHeight="0" orientation="portrait" r:id="rId2"/>
  <headerFooter scaleWithDoc="0">
    <oddHeader>&amp;L&amp;"Trebuchet MS,Bold"
Annex 6&amp;"Trebuchet MS,Regular" – Schedule of Charges for new or amended Designated EHV Properties</oddHeader>
    <firstHeader>&amp;L&amp;"Trebuchet MS,Bold"
Annex 6&amp;"Trebuchet MS,Regular" – Charges for new or amended Designated EHV Properties</first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13</vt:i4>
      </vt:variant>
      <vt:variant>
        <vt:lpstr>Named Ranges</vt:lpstr>
      </vt:variant>
      <vt:variant>
        <vt:i4>18</vt:i4>
      </vt:variant>
    </vt:vector>
  </HeadingPairs>
  <TitlesOfParts>
    <vt:vector size="31" baseType="lpstr">
      <vt:lpstr>Overview</vt:lpstr>
      <vt:lpstr>Annex 1 LV, HV and UMS charges</vt:lpstr>
      <vt:lpstr>Annex 2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Charge Calculator</vt:lpstr>
      <vt:lpstr>'Annex 1 LV, HV and UMS charges'!Print_Area</vt:lpstr>
      <vt:lpstr>'Annex 2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EHV charges'!Print_Titles</vt:lpstr>
      <vt:lpstr>'Annex 2a Import'!Print_Titles</vt:lpstr>
      <vt:lpstr>'Annex 2b Export'!Print_Titles</vt:lpstr>
      <vt:lpstr>'Annex 4 LDNO charges'!Print_Titles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Sheereen Ahmed</cp:lastModifiedBy>
  <cp:lastPrinted>2021-01-29T09:38:25Z</cp:lastPrinted>
  <dcterms:created xsi:type="dcterms:W3CDTF">2009-11-12T11:38:00Z</dcterms:created>
  <dcterms:modified xsi:type="dcterms:W3CDTF">2021-11-12T15:37:36Z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AD03\kara.burke</vt:lpwstr>
  </property>
  <property fmtid="{D5CDD505-2E9C-101B-9397-08002B2CF9AE}" pid="4" name="DLPManualFileClassificationLastModificationDate">
    <vt:lpwstr>1541670830</vt:lpwstr>
  </property>
  <property fmtid="{D5CDD505-2E9C-101B-9397-08002B2CF9AE}" pid="5" name="DLPManualFileClassificationVersion">
    <vt:lpwstr>11.0.400.15</vt:lpwstr>
  </property>
</Properties>
</file>